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Projects\Game Mods\Baldur's Gate\Caster Crafting\.research\Wands\"/>
    </mc:Choice>
  </mc:AlternateContent>
  <xr:revisionPtr revIDLastSave="0" documentId="13_ncr:1_{70D12D3E-6714-4573-9F1E-CC3FE02AFB7D}" xr6:coauthVersionLast="47" xr6:coauthVersionMax="47" xr10:uidLastSave="{00000000-0000-0000-0000-000000000000}"/>
  <bookViews>
    <workbookView xWindow="-110" yWindow="-110" windowWidth="19420" windowHeight="11620" tabRatio="769" firstSheet="2" activeTab="6" xr2:uid="{00000000-000D-0000-FFFF-FFFF00000000}"/>
  </bookViews>
  <sheets>
    <sheet name="Wand Mapping" sheetId="1" r:id="rId1"/>
    <sheet name="Spells Per School" sheetId="8" r:id="rId2"/>
    <sheet name="Tinker-Suffixes" sheetId="9" r:id="rId3"/>
    <sheet name="Spell Data" sheetId="2" r:id="rId4"/>
    <sheet name="Spells By School" sheetId="3" r:id="rId5"/>
    <sheet name="Wand Recipes" sheetId="12" r:id="rId6"/>
    <sheet name="Missing Wand Definitions" sheetId="16" r:id="rId7"/>
    <sheet name="Missing Mappings" sheetId="17" r:id="rId8"/>
    <sheet name="Filtered Spells By School" sheetId="4" state="hidden" r:id="rId9"/>
  </sheets>
  <calcPr calcId="191029"/>
  <fileRecoveryPr repairLoad="1"/>
</workbook>
</file>

<file path=xl/calcChain.xml><?xml version="1.0" encoding="utf-8"?>
<calcChain xmlns="http://schemas.openxmlformats.org/spreadsheetml/2006/main">
  <c r="BF267" i="16" l="1"/>
  <c r="BE267" i="16"/>
  <c r="BG267" i="16" s="1"/>
  <c r="E267" i="16"/>
  <c r="BE266" i="16"/>
  <c r="BG266" i="16" s="1"/>
  <c r="BF266" i="16"/>
  <c r="BF264" i="16"/>
  <c r="BE264" i="16"/>
  <c r="BG264" i="16" s="1"/>
  <c r="BE265" i="16"/>
  <c r="BG265" i="16" s="1"/>
  <c r="BF265" i="16"/>
  <c r="BF263" i="16"/>
  <c r="BE263" i="16"/>
  <c r="BG263" i="16" s="1"/>
  <c r="BE262" i="16"/>
  <c r="BG262" i="16" s="1"/>
  <c r="BF262" i="16"/>
  <c r="BE261" i="16"/>
  <c r="BG261" i="16" s="1"/>
  <c r="BF261" i="16"/>
  <c r="BE260" i="16"/>
  <c r="BG260" i="16" s="1"/>
  <c r="BF260" i="16"/>
  <c r="BF259" i="16"/>
  <c r="BE259" i="16"/>
  <c r="BG259" i="16" s="1"/>
  <c r="BE258" i="16"/>
  <c r="BG258" i="16" s="1"/>
  <c r="BF258" i="16"/>
  <c r="BF257" i="16"/>
  <c r="BE257" i="16"/>
  <c r="BG257" i="16" s="1"/>
  <c r="BE256" i="16"/>
  <c r="BG256" i="16" s="1"/>
  <c r="BF256" i="16"/>
  <c r="BE255" i="16"/>
  <c r="BG255" i="16" s="1"/>
  <c r="BF255" i="16"/>
  <c r="BF254" i="16"/>
  <c r="BE254" i="16"/>
  <c r="BG254" i="16" s="1"/>
  <c r="BF253" i="16"/>
  <c r="BE253" i="16"/>
  <c r="BG253" i="16" s="1"/>
  <c r="BF252" i="16"/>
  <c r="BE252" i="16"/>
  <c r="BG252" i="16" s="1"/>
  <c r="BF251" i="16"/>
  <c r="BE251" i="16"/>
  <c r="BG251" i="16" s="1"/>
  <c r="BE250" i="16"/>
  <c r="BG250" i="16" s="1"/>
  <c r="BF250" i="16"/>
  <c r="BE249" i="16"/>
  <c r="BG249" i="16" s="1"/>
  <c r="BF249" i="16"/>
  <c r="BF248" i="16"/>
  <c r="BE248" i="16"/>
  <c r="BG248" i="16" s="1"/>
  <c r="BF247" i="16"/>
  <c r="BE247" i="16"/>
  <c r="BG247" i="16" s="1"/>
  <c r="BF246" i="16"/>
  <c r="BE246" i="16"/>
  <c r="BG246" i="16" s="1"/>
  <c r="BE242" i="16"/>
  <c r="BF242" i="16"/>
  <c r="BG242" i="16"/>
  <c r="BE243" i="16"/>
  <c r="BG243" i="16" s="1"/>
  <c r="BF243" i="16"/>
  <c r="BE244" i="16"/>
  <c r="BG244" i="16" s="1"/>
  <c r="BF244" i="16"/>
  <c r="BF241" i="16"/>
  <c r="BE241" i="16"/>
  <c r="BG241" i="16" s="1"/>
  <c r="E241" i="16"/>
  <c r="BE240" i="16"/>
  <c r="BG240" i="16" s="1"/>
  <c r="BF240" i="16"/>
  <c r="BE239" i="16"/>
  <c r="BG239" i="16" s="1"/>
  <c r="BF239" i="16"/>
  <c r="BE238" i="16"/>
  <c r="BG238" i="16" s="1"/>
  <c r="BF238" i="16"/>
  <c r="BE237" i="16"/>
  <c r="BG237" i="16" s="1"/>
  <c r="BF237" i="16"/>
  <c r="BE236" i="16"/>
  <c r="BG236" i="16" s="1"/>
  <c r="BF236" i="16"/>
  <c r="BE235" i="16"/>
  <c r="BG235" i="16" s="1"/>
  <c r="BF235" i="16"/>
  <c r="BE234" i="16"/>
  <c r="BG234" i="16" s="1"/>
  <c r="BF234" i="16"/>
  <c r="BE233" i="16"/>
  <c r="BG233" i="16" s="1"/>
  <c r="BF233" i="16"/>
  <c r="BE232" i="16"/>
  <c r="BG232" i="16" s="1"/>
  <c r="BF232" i="16"/>
  <c r="BE231" i="16"/>
  <c r="BG231" i="16" s="1"/>
  <c r="BF231" i="16"/>
  <c r="BE229" i="16"/>
  <c r="BG229" i="16" s="1"/>
  <c r="BF229" i="16"/>
  <c r="BE230" i="16"/>
  <c r="BG230" i="16" s="1"/>
  <c r="BF230" i="16"/>
  <c r="BE228" i="16"/>
  <c r="BG228" i="16" s="1"/>
  <c r="BF228" i="16"/>
  <c r="BE227" i="16"/>
  <c r="BG227" i="16" s="1"/>
  <c r="BF227" i="16"/>
  <c r="BE226" i="16"/>
  <c r="BG226" i="16" s="1"/>
  <c r="BF226" i="16"/>
  <c r="BF225" i="16"/>
  <c r="BE225" i="16"/>
  <c r="BG225" i="16" s="1"/>
  <c r="BF224" i="16"/>
  <c r="BE224" i="16"/>
  <c r="BG224" i="16" s="1"/>
  <c r="BF35" i="16"/>
  <c r="BE35" i="16"/>
  <c r="BG35" i="16" s="1"/>
  <c r="R35" i="16"/>
  <c r="Q35" i="16"/>
  <c r="O35" i="16"/>
  <c r="N35" i="16"/>
  <c r="M35" i="16"/>
  <c r="L35" i="16"/>
  <c r="K35" i="16"/>
  <c r="J35" i="16"/>
  <c r="E35" i="16"/>
  <c r="BF222" i="16"/>
  <c r="BE222" i="16"/>
  <c r="BG222" i="16" s="1"/>
  <c r="BF221" i="16"/>
  <c r="BE221" i="16"/>
  <c r="BG221" i="16" s="1"/>
  <c r="E221" i="16"/>
  <c r="BE220" i="16"/>
  <c r="BG220" i="16" s="1"/>
  <c r="BF220" i="16"/>
  <c r="BE219" i="16"/>
  <c r="BG219" i="16" s="1"/>
  <c r="BF219" i="16"/>
  <c r="BE218" i="16"/>
  <c r="BG218" i="16" s="1"/>
  <c r="BF218" i="16"/>
  <c r="BE217" i="16"/>
  <c r="BG217" i="16" s="1"/>
  <c r="BF217" i="16"/>
  <c r="BF216" i="16"/>
  <c r="BE216" i="16"/>
  <c r="BG216" i="16" s="1"/>
  <c r="BE215" i="16"/>
  <c r="BG215" i="16" s="1"/>
  <c r="BF215" i="16"/>
  <c r="BF214" i="16"/>
  <c r="BE214" i="16"/>
  <c r="BG214" i="16" s="1"/>
  <c r="BF213" i="16"/>
  <c r="BE213" i="16"/>
  <c r="BG213" i="16" s="1"/>
  <c r="BE212" i="16"/>
  <c r="BG212" i="16" s="1"/>
  <c r="BF212" i="16"/>
  <c r="E212" i="16"/>
  <c r="BE211" i="16"/>
  <c r="BG211" i="16" s="1"/>
  <c r="BF211" i="16"/>
  <c r="E211" i="16"/>
  <c r="BF210" i="16"/>
  <c r="BE210" i="16"/>
  <c r="BG210" i="16" s="1"/>
  <c r="E210" i="16"/>
  <c r="BE209" i="16"/>
  <c r="BG209" i="16" s="1"/>
  <c r="BF209" i="16"/>
  <c r="BE208" i="16"/>
  <c r="BG208" i="16" s="1"/>
  <c r="BF208" i="16"/>
  <c r="BE207" i="16"/>
  <c r="BG207" i="16" s="1"/>
  <c r="BF207" i="16"/>
  <c r="BE206" i="16"/>
  <c r="BG206" i="16" s="1"/>
  <c r="BF206" i="16"/>
  <c r="BE205" i="16"/>
  <c r="BG205" i="16" s="1"/>
  <c r="BF205" i="16"/>
  <c r="BE204" i="16"/>
  <c r="BG204" i="16" s="1"/>
  <c r="BF204" i="16"/>
  <c r="BE203" i="16"/>
  <c r="BG203" i="16" s="1"/>
  <c r="BF203" i="16"/>
  <c r="BE202" i="16"/>
  <c r="BG202" i="16" s="1"/>
  <c r="BF202" i="16"/>
  <c r="BE201" i="16"/>
  <c r="BG201" i="16" s="1"/>
  <c r="BF201" i="16"/>
  <c r="BE200" i="16"/>
  <c r="BG200" i="16" s="1"/>
  <c r="BF200" i="16"/>
  <c r="BF199" i="16"/>
  <c r="BE199" i="16"/>
  <c r="BG199" i="16" s="1"/>
  <c r="BE198" i="16"/>
  <c r="BG198" i="16" s="1"/>
  <c r="BF198" i="16"/>
  <c r="BE197" i="16"/>
  <c r="BG197" i="16" s="1"/>
  <c r="BF197" i="16"/>
  <c r="BF2" i="16"/>
  <c r="BF3" i="16"/>
  <c r="BF4" i="16"/>
  <c r="BF5" i="16"/>
  <c r="BF6" i="16"/>
  <c r="BF7" i="16"/>
  <c r="BF8" i="16"/>
  <c r="BF9" i="16"/>
  <c r="BF10" i="16"/>
  <c r="BF11" i="16"/>
  <c r="BF12" i="16"/>
  <c r="BF13" i="16"/>
  <c r="BF14" i="16"/>
  <c r="BF15" i="16"/>
  <c r="BF16" i="16"/>
  <c r="BF17" i="16"/>
  <c r="BF19" i="16"/>
  <c r="BF20" i="16"/>
  <c r="BF21" i="16"/>
  <c r="BF22" i="16"/>
  <c r="BF23" i="16"/>
  <c r="BF24" i="16"/>
  <c r="BF25" i="16"/>
  <c r="BF26" i="16"/>
  <c r="BF27" i="16"/>
  <c r="BF28" i="16"/>
  <c r="BF29" i="16"/>
  <c r="BF30" i="16"/>
  <c r="BF31" i="16"/>
  <c r="BF32" i="16"/>
  <c r="BF33" i="16"/>
  <c r="BF34" i="16"/>
  <c r="BF223" i="16"/>
  <c r="BF36" i="16"/>
  <c r="BF37" i="16"/>
  <c r="BF38" i="16"/>
  <c r="BF39" i="16"/>
  <c r="BF40" i="16"/>
  <c r="BF41" i="16"/>
  <c r="BF42" i="16"/>
  <c r="BF43" i="16"/>
  <c r="BF44" i="16"/>
  <c r="BF45" i="16"/>
  <c r="BF46" i="16"/>
  <c r="BF47" i="16"/>
  <c r="BF48" i="16"/>
  <c r="BF49" i="16"/>
  <c r="BF50" i="16"/>
  <c r="BF51" i="16"/>
  <c r="BF52" i="16"/>
  <c r="BF53" i="16"/>
  <c r="BF54" i="16"/>
  <c r="BF55" i="16"/>
  <c r="BF56" i="16"/>
  <c r="BF57" i="16"/>
  <c r="BF58" i="16"/>
  <c r="BF59" i="16"/>
  <c r="BF60" i="16"/>
  <c r="BF61" i="16"/>
  <c r="BF62" i="16"/>
  <c r="BF63" i="16"/>
  <c r="BF64" i="16"/>
  <c r="BF65" i="16"/>
  <c r="BF66" i="16"/>
  <c r="BF67" i="16"/>
  <c r="BF68" i="16"/>
  <c r="BF69" i="16"/>
  <c r="BF70" i="16"/>
  <c r="BF71" i="16"/>
  <c r="BF72" i="16"/>
  <c r="BF73" i="16"/>
  <c r="BF74" i="16"/>
  <c r="BF75" i="16"/>
  <c r="BF76" i="16"/>
  <c r="BF77" i="16"/>
  <c r="BF78" i="16"/>
  <c r="BF79" i="16"/>
  <c r="BF80" i="16"/>
  <c r="BF81" i="16"/>
  <c r="BF82" i="16"/>
  <c r="BF83" i="16"/>
  <c r="BF84" i="16"/>
  <c r="BF85" i="16"/>
  <c r="BF86" i="16"/>
  <c r="BF87" i="16"/>
  <c r="BF88" i="16"/>
  <c r="BF89" i="16"/>
  <c r="BF90" i="16"/>
  <c r="BF91" i="16"/>
  <c r="BF92" i="16"/>
  <c r="BF93" i="16"/>
  <c r="BF94" i="16"/>
  <c r="BF95" i="16"/>
  <c r="BF96" i="16"/>
  <c r="BF97" i="16"/>
  <c r="BF98" i="16"/>
  <c r="BF99" i="16"/>
  <c r="BF100" i="16"/>
  <c r="BF101" i="16"/>
  <c r="BF102" i="16"/>
  <c r="BF103" i="16"/>
  <c r="BF104" i="16"/>
  <c r="BF105" i="16"/>
  <c r="BF106" i="16"/>
  <c r="BF107" i="16"/>
  <c r="BF108" i="16"/>
  <c r="BF109" i="16"/>
  <c r="BF110" i="16"/>
  <c r="BF111" i="16"/>
  <c r="BF112" i="16"/>
  <c r="BF113" i="16"/>
  <c r="BF114" i="16"/>
  <c r="BF115" i="16"/>
  <c r="BF116" i="16"/>
  <c r="BF117" i="16"/>
  <c r="BF118" i="16"/>
  <c r="BF119" i="16"/>
  <c r="BF120" i="16"/>
  <c r="BF121" i="16"/>
  <c r="BF122" i="16"/>
  <c r="BF123" i="16"/>
  <c r="BF124" i="16"/>
  <c r="BF125" i="16"/>
  <c r="BF126" i="16"/>
  <c r="BF127" i="16"/>
  <c r="BF128" i="16"/>
  <c r="BF129" i="16"/>
  <c r="BF130" i="16"/>
  <c r="BF131" i="16"/>
  <c r="BF132" i="16"/>
  <c r="BF133" i="16"/>
  <c r="BF134" i="16"/>
  <c r="BF135" i="16"/>
  <c r="BF136" i="16"/>
  <c r="BF137" i="16"/>
  <c r="BF138" i="16"/>
  <c r="BF139" i="16"/>
  <c r="BF140" i="16"/>
  <c r="BF142" i="16"/>
  <c r="BF143" i="16"/>
  <c r="BF144" i="16"/>
  <c r="BF145" i="16"/>
  <c r="BF146" i="16"/>
  <c r="BF147" i="16"/>
  <c r="BF148" i="16"/>
  <c r="BF149" i="16"/>
  <c r="BF150" i="16"/>
  <c r="BF151" i="16"/>
  <c r="BF152" i="16"/>
  <c r="BF153" i="16"/>
  <c r="BF154" i="16"/>
  <c r="BF155" i="16"/>
  <c r="BF156" i="16"/>
  <c r="BF157" i="16"/>
  <c r="BF158" i="16"/>
  <c r="BF159" i="16"/>
  <c r="BF160" i="16"/>
  <c r="BF161" i="16"/>
  <c r="BF162" i="16"/>
  <c r="BF163" i="16"/>
  <c r="BF164" i="16"/>
  <c r="BF165" i="16"/>
  <c r="BF166" i="16"/>
  <c r="BF167" i="16"/>
  <c r="BF168" i="16"/>
  <c r="BF169" i="16"/>
  <c r="BF170" i="16"/>
  <c r="BF171" i="16"/>
  <c r="BF172" i="16"/>
  <c r="BF173" i="16"/>
  <c r="BF174" i="16"/>
  <c r="BF176" i="16"/>
  <c r="BF177" i="16"/>
  <c r="BF178" i="16"/>
  <c r="BF179" i="16"/>
  <c r="BF180" i="16"/>
  <c r="BF181" i="16"/>
  <c r="BF182" i="16"/>
  <c r="BF183" i="16"/>
  <c r="BF184" i="16"/>
  <c r="BF185" i="16"/>
  <c r="BF186" i="16"/>
  <c r="BF187" i="16"/>
  <c r="BF188" i="16"/>
  <c r="BF189" i="16"/>
  <c r="BF190" i="16"/>
  <c r="BF191" i="16"/>
  <c r="BF192" i="16"/>
  <c r="BF193" i="16"/>
  <c r="BF194" i="16"/>
  <c r="BF195" i="16"/>
  <c r="BF196" i="16"/>
  <c r="BF175" i="16"/>
  <c r="BE196" i="16"/>
  <c r="BG196" i="16" s="1"/>
  <c r="E196" i="16"/>
  <c r="BE195" i="16"/>
  <c r="BG195" i="16" s="1"/>
  <c r="BE194" i="16"/>
  <c r="BG194" i="16" s="1"/>
  <c r="BE193" i="16"/>
  <c r="BG193" i="16" s="1"/>
  <c r="BE192" i="16"/>
  <c r="BG192" i="16" s="1"/>
  <c r="BE191" i="16"/>
  <c r="BG191" i="16" s="1"/>
  <c r="BE190" i="16"/>
  <c r="BG190" i="16" s="1"/>
  <c r="BE189" i="16"/>
  <c r="BG189" i="16" s="1"/>
  <c r="BE188" i="16"/>
  <c r="BG188" i="16" s="1"/>
  <c r="BE187" i="16"/>
  <c r="BG187" i="16" s="1"/>
  <c r="BE186" i="16"/>
  <c r="BG186" i="16" s="1"/>
  <c r="BE185" i="16"/>
  <c r="BG185" i="16" s="1"/>
  <c r="E185" i="16"/>
  <c r="BE184" i="16"/>
  <c r="BG184" i="16" s="1"/>
  <c r="BE183" i="16"/>
  <c r="BG183" i="16" s="1"/>
  <c r="E183" i="16"/>
  <c r="BE182" i="16"/>
  <c r="BG182" i="16" s="1"/>
  <c r="BE181" i="16"/>
  <c r="BG181" i="16" s="1"/>
  <c r="BE180" i="16"/>
  <c r="BG180" i="16" s="1"/>
  <c r="BE176" i="16"/>
  <c r="BG176" i="16" s="1"/>
  <c r="BE177" i="16"/>
  <c r="BG177" i="16" s="1"/>
  <c r="BE178" i="16"/>
  <c r="BG178" i="16" s="1"/>
  <c r="BE179" i="16"/>
  <c r="BG179" i="16" s="1"/>
  <c r="BE175" i="16"/>
  <c r="BG175" i="16" s="1"/>
  <c r="BE174" i="16"/>
  <c r="BG174" i="16" s="1"/>
  <c r="BE173" i="16"/>
  <c r="BG173" i="16" s="1"/>
  <c r="BE172" i="16"/>
  <c r="BG172" i="16" s="1"/>
  <c r="BE171" i="16"/>
  <c r="BG171" i="16" s="1"/>
  <c r="BE169" i="16"/>
  <c r="BG169" i="16" s="1"/>
  <c r="BE170" i="16"/>
  <c r="BG170" i="16" s="1"/>
  <c r="BE168" i="16"/>
  <c r="BG168" i="16" s="1"/>
  <c r="BE167" i="16"/>
  <c r="BG167" i="16" s="1"/>
  <c r="BE166" i="16"/>
  <c r="BG166" i="16" s="1"/>
  <c r="BE165" i="16"/>
  <c r="BG165" i="16" s="1"/>
  <c r="BE164" i="16"/>
  <c r="BG164" i="16" s="1"/>
  <c r="BE163" i="16"/>
  <c r="BG163" i="16" s="1"/>
  <c r="BE162" i="16"/>
  <c r="BG162" i="16" s="1"/>
  <c r="BE161" i="16"/>
  <c r="BG161" i="16" s="1"/>
  <c r="BE160" i="16"/>
  <c r="BG160" i="16" s="1"/>
  <c r="BE159" i="16"/>
  <c r="BG159" i="16" s="1"/>
  <c r="BE158" i="16"/>
  <c r="BG158" i="16" s="1"/>
  <c r="BE157" i="16"/>
  <c r="BG157" i="16" s="1"/>
  <c r="BE156" i="16"/>
  <c r="BG156" i="16" s="1"/>
  <c r="BE155" i="16"/>
  <c r="BG155" i="16" s="1"/>
  <c r="BE154" i="16"/>
  <c r="BG154" i="16" s="1"/>
  <c r="BE153" i="16"/>
  <c r="BG153" i="16" s="1"/>
  <c r="BE152" i="16"/>
  <c r="BG152" i="16" s="1"/>
  <c r="BE151" i="16"/>
  <c r="BG151" i="16" s="1"/>
  <c r="BE150" i="16"/>
  <c r="BG150" i="16" s="1"/>
  <c r="BE149" i="16"/>
  <c r="BG149" i="16" s="1"/>
  <c r="BE148" i="16"/>
  <c r="BG148" i="16" s="1"/>
  <c r="BE147" i="16"/>
  <c r="BG147" i="16" s="1"/>
  <c r="BE146" i="16"/>
  <c r="BG146" i="16" s="1"/>
  <c r="BE145" i="16"/>
  <c r="BG145" i="16" s="1"/>
  <c r="BE144" i="16"/>
  <c r="BG144" i="16" s="1"/>
  <c r="BE143" i="16"/>
  <c r="BG143" i="16" s="1"/>
  <c r="BE142" i="16"/>
  <c r="BG142" i="16" s="1"/>
  <c r="E142" i="16"/>
  <c r="E143" i="16"/>
  <c r="BE140" i="16"/>
  <c r="BG140" i="16" s="1"/>
  <c r="BE139" i="16"/>
  <c r="BG139" i="16" s="1"/>
  <c r="BE138" i="16"/>
  <c r="BG138" i="16" s="1"/>
  <c r="BE137" i="16"/>
  <c r="BG137" i="16" s="1"/>
  <c r="BE136" i="16"/>
  <c r="BG136" i="16" s="1"/>
  <c r="BE135" i="16"/>
  <c r="BG135" i="16" s="1"/>
  <c r="BE134" i="16"/>
  <c r="BG134" i="16" s="1"/>
  <c r="BE133" i="16"/>
  <c r="BG133" i="16" s="1"/>
  <c r="E133" i="16"/>
  <c r="BE132" i="16"/>
  <c r="BG132" i="16" s="1"/>
  <c r="E132" i="16"/>
  <c r="BE131" i="16"/>
  <c r="BG131" i="16" s="1"/>
  <c r="E131" i="16"/>
  <c r="BE130" i="16"/>
  <c r="BG130" i="16" s="1"/>
  <c r="E130" i="16"/>
  <c r="E129" i="16"/>
  <c r="BE129" i="16"/>
  <c r="BG129" i="16" s="1"/>
  <c r="BE128" i="16"/>
  <c r="BG128" i="16" s="1"/>
  <c r="BE127" i="16"/>
  <c r="BG127" i="16" s="1"/>
  <c r="BE126" i="16"/>
  <c r="BG126" i="16" s="1"/>
  <c r="BE125" i="16"/>
  <c r="BG125" i="16" s="1"/>
  <c r="BE124" i="16"/>
  <c r="BG124" i="16" s="1"/>
  <c r="BE123" i="16"/>
  <c r="BG123" i="16" s="1"/>
  <c r="BE122" i="16"/>
  <c r="BG122" i="16" s="1"/>
  <c r="BE121" i="16"/>
  <c r="BG121" i="16" s="1"/>
  <c r="BE120" i="16"/>
  <c r="BG120" i="16" s="1"/>
  <c r="BE119" i="16"/>
  <c r="BG119" i="16" s="1"/>
  <c r="BE118" i="16"/>
  <c r="BG118" i="16" s="1"/>
  <c r="BE117" i="16"/>
  <c r="BG117" i="16" s="1"/>
  <c r="BE116" i="16"/>
  <c r="BG116" i="16" s="1"/>
  <c r="BE115" i="16" l="1"/>
  <c r="BG115" i="16" s="1"/>
  <c r="BE114" i="16"/>
  <c r="BG114" i="16" s="1"/>
  <c r="BE113" i="16"/>
  <c r="BG113" i="16" s="1"/>
  <c r="BE112" i="16"/>
  <c r="BG112" i="16" s="1"/>
  <c r="BE111" i="16"/>
  <c r="BG111" i="16" s="1"/>
  <c r="BE104" i="16"/>
  <c r="BG104" i="16" s="1"/>
  <c r="BE106" i="16"/>
  <c r="BG106" i="16" s="1"/>
  <c r="BE110" i="16"/>
  <c r="BG110" i="16" s="1"/>
  <c r="E110" i="16"/>
  <c r="BE109" i="16"/>
  <c r="BG109" i="16" s="1"/>
  <c r="E109" i="16"/>
  <c r="BE108" i="16"/>
  <c r="BG108" i="16" s="1"/>
  <c r="E108" i="16"/>
  <c r="BE107" i="16"/>
  <c r="BG107" i="16" s="1"/>
  <c r="E107" i="16"/>
  <c r="BE105" i="16"/>
  <c r="BG105" i="16" s="1"/>
  <c r="BE103" i="16"/>
  <c r="BG103" i="16" s="1"/>
  <c r="BE102" i="16"/>
  <c r="BG102" i="16" s="1"/>
  <c r="BE101" i="16"/>
  <c r="BG101" i="16" s="1"/>
  <c r="BE100" i="16"/>
  <c r="BG100" i="16" s="1"/>
  <c r="BE99" i="16"/>
  <c r="BG99" i="16" s="1"/>
  <c r="BE98" i="16"/>
  <c r="BG98" i="16" s="1"/>
  <c r="BE97" i="16"/>
  <c r="BG97" i="16" s="1"/>
  <c r="BE96" i="16"/>
  <c r="BG96" i="16" s="1"/>
  <c r="E96" i="16"/>
  <c r="BE95" i="16"/>
  <c r="BG95" i="16" s="1"/>
  <c r="BE94" i="16"/>
  <c r="BG94" i="16" s="1"/>
  <c r="BE93" i="16"/>
  <c r="BG93" i="16" s="1"/>
  <c r="BE92" i="16"/>
  <c r="BG92" i="16" s="1"/>
  <c r="BE91" i="16"/>
  <c r="BG91" i="16" s="1"/>
  <c r="BE90" i="16"/>
  <c r="BG90" i="16" s="1"/>
  <c r="BE89" i="16"/>
  <c r="BG89" i="16" s="1"/>
  <c r="BE88" i="16"/>
  <c r="BG88" i="16" s="1"/>
  <c r="BE87" i="16"/>
  <c r="BG87" i="16" s="1"/>
  <c r="BE86" i="16"/>
  <c r="BG86" i="16" s="1"/>
  <c r="BE85" i="16"/>
  <c r="BG85" i="16" s="1"/>
  <c r="BE84" i="16"/>
  <c r="BG84" i="16" s="1"/>
  <c r="BE82" i="16"/>
  <c r="BG82" i="16" s="1"/>
  <c r="BE83" i="16"/>
  <c r="BG83" i="16" s="1"/>
  <c r="BE81" i="16"/>
  <c r="BG81" i="16" s="1"/>
  <c r="BE80" i="16"/>
  <c r="BG80" i="16" s="1"/>
  <c r="BE79" i="16"/>
  <c r="BG79" i="16" s="1"/>
  <c r="BE78" i="16"/>
  <c r="BG78" i="16" s="1"/>
  <c r="BE77" i="16"/>
  <c r="BG77" i="16" s="1"/>
  <c r="BE76" i="16"/>
  <c r="BG76" i="16" s="1"/>
  <c r="BE75" i="16"/>
  <c r="BG75" i="16" s="1"/>
  <c r="BE74" i="16"/>
  <c r="BG74" i="16" s="1"/>
  <c r="BE73" i="16"/>
  <c r="BG73" i="16" s="1"/>
  <c r="BE72" i="16"/>
  <c r="BG72" i="16" s="1"/>
  <c r="E19" i="16"/>
  <c r="E20" i="16"/>
  <c r="E21" i="16"/>
  <c r="E22" i="16"/>
  <c r="E23" i="16"/>
  <c r="E24" i="16"/>
  <c r="E25" i="16"/>
  <c r="E26" i="16"/>
  <c r="E27" i="16"/>
  <c r="E28" i="16"/>
  <c r="BE46" i="16"/>
  <c r="BG46" i="16" s="1"/>
  <c r="BE45" i="16"/>
  <c r="BG45" i="16" s="1"/>
  <c r="E45" i="16"/>
  <c r="E44" i="16"/>
  <c r="BE44" i="16"/>
  <c r="BG44" i="16" s="1"/>
  <c r="BE49" i="16"/>
  <c r="BG49" i="16" s="1"/>
  <c r="BE48" i="16"/>
  <c r="BG48" i="16" s="1"/>
  <c r="BE47" i="16"/>
  <c r="BG47" i="16" s="1"/>
  <c r="BE43" i="16"/>
  <c r="BG43" i="16" s="1"/>
  <c r="BE42" i="16"/>
  <c r="BG42" i="16" s="1"/>
  <c r="BE41" i="16"/>
  <c r="BG41" i="16" s="1"/>
  <c r="BE40" i="16"/>
  <c r="BG40" i="16" s="1"/>
  <c r="BE39" i="16"/>
  <c r="BG39" i="16" s="1"/>
  <c r="BE38" i="16"/>
  <c r="BG38" i="16" s="1"/>
  <c r="BE37" i="16"/>
  <c r="BG37" i="16" s="1"/>
  <c r="BE36" i="16"/>
  <c r="BG36" i="16" s="1"/>
  <c r="BE223" i="16"/>
  <c r="BG223" i="16" s="1"/>
  <c r="BE34" i="16"/>
  <c r="BG34" i="16" s="1"/>
  <c r="BE33" i="16"/>
  <c r="BG33" i="16" s="1"/>
  <c r="BE32" i="16"/>
  <c r="BG32" i="16" s="1"/>
  <c r="BE31" i="16"/>
  <c r="BG31" i="16" s="1"/>
  <c r="BE30" i="16"/>
  <c r="BG30" i="16" s="1"/>
  <c r="BE29" i="16"/>
  <c r="BG29" i="16" s="1"/>
  <c r="BE28" i="16"/>
  <c r="BG28" i="16" s="1"/>
  <c r="BE27" i="16"/>
  <c r="BG27" i="16" s="1"/>
  <c r="BE26" i="16"/>
  <c r="BG26" i="16" s="1"/>
  <c r="BE25" i="16"/>
  <c r="BG25" i="16" s="1"/>
  <c r="BE71" i="16"/>
  <c r="BG71" i="16" s="1"/>
  <c r="BE70" i="16"/>
  <c r="BG70" i="16" s="1"/>
  <c r="BE69" i="16"/>
  <c r="BG69" i="16" s="1"/>
  <c r="BE68" i="16"/>
  <c r="BG68" i="16" s="1"/>
  <c r="BE67" i="16"/>
  <c r="BG67" i="16" s="1"/>
  <c r="BE66" i="16"/>
  <c r="BG66" i="16" s="1"/>
  <c r="BE65" i="16"/>
  <c r="BG65" i="16" s="1"/>
  <c r="E65" i="16"/>
  <c r="BE64" i="16"/>
  <c r="BG64" i="16" s="1"/>
  <c r="E64" i="16"/>
  <c r="BE63" i="16"/>
  <c r="BG63" i="16" s="1"/>
  <c r="E63" i="16"/>
  <c r="BE62" i="16"/>
  <c r="BG62" i="16" s="1"/>
  <c r="BE61" i="16"/>
  <c r="BG61" i="16" s="1"/>
  <c r="BE60" i="16"/>
  <c r="BG60" i="16" s="1"/>
  <c r="BE24" i="16"/>
  <c r="BG24" i="16" s="1"/>
  <c r="BE50" i="16"/>
  <c r="BG50" i="16" s="1"/>
  <c r="BE51" i="16"/>
  <c r="BG51" i="16" s="1"/>
  <c r="BE52" i="16"/>
  <c r="BG52" i="16" s="1"/>
  <c r="BE53" i="16"/>
  <c r="BG53" i="16" s="1"/>
  <c r="BE54" i="16"/>
  <c r="BG54" i="16" s="1"/>
  <c r="BE20" i="16"/>
  <c r="BG20" i="16" s="1"/>
  <c r="BE21" i="16"/>
  <c r="BG21" i="16" s="1"/>
  <c r="BE22" i="16"/>
  <c r="BG22" i="16" s="1"/>
  <c r="BE23" i="16"/>
  <c r="BG23" i="16" s="1"/>
  <c r="BE2" i="16"/>
  <c r="BG2" i="16" s="1"/>
  <c r="BE3" i="16"/>
  <c r="BG3" i="16" s="1"/>
  <c r="BE4" i="16"/>
  <c r="BG4" i="16" s="1"/>
  <c r="BE5" i="16"/>
  <c r="BG5" i="16" s="1"/>
  <c r="BE6" i="16"/>
  <c r="BG6" i="16" s="1"/>
  <c r="BE7" i="16"/>
  <c r="BG7" i="16" s="1"/>
  <c r="BE8" i="16"/>
  <c r="BG8" i="16" s="1"/>
  <c r="BE9" i="16"/>
  <c r="BG9" i="16" s="1"/>
  <c r="BE10" i="16"/>
  <c r="BG10" i="16" s="1"/>
  <c r="BE11" i="16"/>
  <c r="BG11" i="16" s="1"/>
  <c r="BE12" i="16"/>
  <c r="BG12" i="16" s="1"/>
  <c r="BE13" i="16"/>
  <c r="BG13" i="16" s="1"/>
  <c r="BE14" i="16"/>
  <c r="BG14" i="16" s="1"/>
  <c r="BE15" i="16"/>
  <c r="BG15" i="16" s="1"/>
  <c r="BE16" i="16"/>
  <c r="BG16" i="16" s="1"/>
  <c r="BE17" i="16"/>
  <c r="BG17" i="16" s="1"/>
  <c r="BE19" i="16"/>
  <c r="BG19" i="16" s="1"/>
  <c r="BE56" i="16"/>
  <c r="BG56" i="16" s="1"/>
  <c r="BE58" i="16"/>
  <c r="BG58" i="16" s="1"/>
  <c r="BE59" i="16"/>
  <c r="BG59" i="16" s="1"/>
  <c r="Z546" i="16"/>
  <c r="Z302" i="16"/>
  <c r="Z310" i="16"/>
  <c r="Z16" i="16"/>
  <c r="Z274" i="16"/>
  <c r="Z372" i="16"/>
  <c r="Z237" i="16"/>
  <c r="Z12" i="16"/>
  <c r="Z140" i="16"/>
  <c r="Z308" i="16"/>
  <c r="Z285" i="16"/>
  <c r="R533" i="16"/>
  <c r="Q533" i="16"/>
  <c r="O533" i="16"/>
  <c r="N533" i="16"/>
  <c r="M533" i="16"/>
  <c r="L533" i="16"/>
  <c r="K533" i="16"/>
  <c r="J533" i="16"/>
  <c r="R46" i="16"/>
  <c r="Q46" i="16"/>
  <c r="O46" i="16"/>
  <c r="N46" i="16"/>
  <c r="M46" i="16"/>
  <c r="L46" i="16"/>
  <c r="K46" i="16"/>
  <c r="J46" i="16"/>
  <c r="R532" i="16"/>
  <c r="Q532" i="16"/>
  <c r="O532" i="16"/>
  <c r="N532" i="16"/>
  <c r="M532" i="16"/>
  <c r="L532" i="16"/>
  <c r="K532" i="16"/>
  <c r="J532" i="16"/>
  <c r="R531" i="16"/>
  <c r="Q531" i="16"/>
  <c r="O531" i="16"/>
  <c r="N531" i="16"/>
  <c r="M531" i="16"/>
  <c r="L531" i="16"/>
  <c r="K531" i="16"/>
  <c r="J531" i="16"/>
  <c r="R530" i="16"/>
  <c r="Q530" i="16"/>
  <c r="O530" i="16"/>
  <c r="N530" i="16"/>
  <c r="M530" i="16"/>
  <c r="L530" i="16"/>
  <c r="K530" i="16"/>
  <c r="J530" i="16"/>
  <c r="R529" i="16"/>
  <c r="Q529" i="16"/>
  <c r="O529" i="16"/>
  <c r="N529" i="16"/>
  <c r="M529" i="16"/>
  <c r="L529" i="16"/>
  <c r="K529" i="16"/>
  <c r="J529" i="16"/>
  <c r="R528" i="16"/>
  <c r="Q528" i="16"/>
  <c r="O528" i="16"/>
  <c r="N528" i="16"/>
  <c r="M528" i="16"/>
  <c r="L528" i="16"/>
  <c r="K528" i="16"/>
  <c r="J528" i="16"/>
  <c r="R527" i="16"/>
  <c r="Q527" i="16"/>
  <c r="O527" i="16"/>
  <c r="N527" i="16"/>
  <c r="M527" i="16"/>
  <c r="L527" i="16"/>
  <c r="K527" i="16"/>
  <c r="J527" i="16"/>
  <c r="R526" i="16"/>
  <c r="Q526" i="16"/>
  <c r="O526" i="16"/>
  <c r="N526" i="16"/>
  <c r="M526" i="16"/>
  <c r="L526" i="16"/>
  <c r="K526" i="16"/>
  <c r="J526" i="16"/>
  <c r="R525" i="16"/>
  <c r="Q525" i="16"/>
  <c r="O525" i="16"/>
  <c r="N525" i="16"/>
  <c r="M525" i="16"/>
  <c r="L525" i="16"/>
  <c r="K525" i="16"/>
  <c r="J525" i="16"/>
  <c r="R524" i="16"/>
  <c r="Q524" i="16"/>
  <c r="O524" i="16"/>
  <c r="N524" i="16"/>
  <c r="M524" i="16"/>
  <c r="L524" i="16"/>
  <c r="K524" i="16"/>
  <c r="J524" i="16"/>
  <c r="R523" i="16"/>
  <c r="Q523" i="16"/>
  <c r="O523" i="16"/>
  <c r="N523" i="16"/>
  <c r="M523" i="16"/>
  <c r="L523" i="16"/>
  <c r="K523" i="16"/>
  <c r="J523" i="16"/>
  <c r="R522" i="16"/>
  <c r="Q522" i="16"/>
  <c r="O522" i="16"/>
  <c r="N522" i="16"/>
  <c r="M522" i="16"/>
  <c r="L522" i="16"/>
  <c r="K522" i="16"/>
  <c r="J522" i="16"/>
  <c r="U522" i="16" s="1"/>
  <c r="V522" i="16" s="1"/>
  <c r="R521" i="16"/>
  <c r="Q521" i="16"/>
  <c r="O521" i="16"/>
  <c r="N521" i="16"/>
  <c r="M521" i="16"/>
  <c r="L521" i="16"/>
  <c r="K521" i="16"/>
  <c r="J521" i="16"/>
  <c r="R264" i="16"/>
  <c r="Q264" i="16"/>
  <c r="O264" i="16"/>
  <c r="N264" i="16"/>
  <c r="M264" i="16"/>
  <c r="L264" i="16"/>
  <c r="K264" i="16"/>
  <c r="J264" i="16"/>
  <c r="R102" i="16"/>
  <c r="Q102" i="16"/>
  <c r="O102" i="16"/>
  <c r="N102" i="16"/>
  <c r="M102" i="16"/>
  <c r="L102" i="16"/>
  <c r="K102" i="16"/>
  <c r="J102" i="16"/>
  <c r="U102" i="16" s="1"/>
  <c r="V102" i="16" s="1"/>
  <c r="R520" i="16"/>
  <c r="Q520" i="16"/>
  <c r="O520" i="16"/>
  <c r="N520" i="16"/>
  <c r="M520" i="16"/>
  <c r="L520" i="16"/>
  <c r="K520" i="16"/>
  <c r="J520" i="16"/>
  <c r="R519" i="16"/>
  <c r="Q519" i="16"/>
  <c r="O519" i="16"/>
  <c r="N519" i="16"/>
  <c r="M519" i="16"/>
  <c r="L519" i="16"/>
  <c r="K519" i="16"/>
  <c r="J519" i="16"/>
  <c r="R518" i="16"/>
  <c r="Q518" i="16"/>
  <c r="O518" i="16"/>
  <c r="N518" i="16"/>
  <c r="M518" i="16"/>
  <c r="L518" i="16"/>
  <c r="K518" i="16"/>
  <c r="J518" i="16"/>
  <c r="R517" i="16"/>
  <c r="Q517" i="16"/>
  <c r="O517" i="16"/>
  <c r="N517" i="16"/>
  <c r="M517" i="16"/>
  <c r="L517" i="16"/>
  <c r="K517" i="16"/>
  <c r="J517" i="16"/>
  <c r="R516" i="16"/>
  <c r="Q516" i="16"/>
  <c r="O516" i="16"/>
  <c r="N516" i="16"/>
  <c r="M516" i="16"/>
  <c r="L516" i="16"/>
  <c r="K516" i="16"/>
  <c r="J516" i="16"/>
  <c r="R515" i="16"/>
  <c r="Q515" i="16"/>
  <c r="O515" i="16"/>
  <c r="N515" i="16"/>
  <c r="M515" i="16"/>
  <c r="L515" i="16"/>
  <c r="K515" i="16"/>
  <c r="J515" i="16"/>
  <c r="R514" i="16"/>
  <c r="Q514" i="16"/>
  <c r="O514" i="16"/>
  <c r="N514" i="16"/>
  <c r="M514" i="16"/>
  <c r="L514" i="16"/>
  <c r="K514" i="16"/>
  <c r="J514" i="16"/>
  <c r="R513" i="16"/>
  <c r="Q513" i="16"/>
  <c r="O513" i="16"/>
  <c r="N513" i="16"/>
  <c r="M513" i="16"/>
  <c r="L513" i="16"/>
  <c r="K513" i="16"/>
  <c r="J513" i="16"/>
  <c r="R512" i="16"/>
  <c r="Q512" i="16"/>
  <c r="O512" i="16"/>
  <c r="N512" i="16"/>
  <c r="M512" i="16"/>
  <c r="L512" i="16"/>
  <c r="K512" i="16"/>
  <c r="J512" i="16"/>
  <c r="S512" i="16" s="1"/>
  <c r="R511" i="16"/>
  <c r="Q511" i="16"/>
  <c r="O511" i="16"/>
  <c r="N511" i="16"/>
  <c r="M511" i="16"/>
  <c r="L511" i="16"/>
  <c r="K511" i="16"/>
  <c r="J511" i="16"/>
  <c r="T511" i="16" s="1"/>
  <c r="R510" i="16"/>
  <c r="Q510" i="16"/>
  <c r="O510" i="16"/>
  <c r="N510" i="16"/>
  <c r="M510" i="16"/>
  <c r="L510" i="16"/>
  <c r="K510" i="16"/>
  <c r="J510" i="16"/>
  <c r="R509" i="16"/>
  <c r="Q509" i="16"/>
  <c r="O509" i="16"/>
  <c r="N509" i="16"/>
  <c r="M509" i="16"/>
  <c r="L509" i="16"/>
  <c r="K509" i="16"/>
  <c r="J509" i="16"/>
  <c r="R508" i="16"/>
  <c r="Q508" i="16"/>
  <c r="O508" i="16"/>
  <c r="N508" i="16"/>
  <c r="M508" i="16"/>
  <c r="L508" i="16"/>
  <c r="K508" i="16"/>
  <c r="J508" i="16"/>
  <c r="R507" i="16"/>
  <c r="Q507" i="16"/>
  <c r="O507" i="16"/>
  <c r="N507" i="16"/>
  <c r="M507" i="16"/>
  <c r="L507" i="16"/>
  <c r="K507" i="16"/>
  <c r="J507" i="16"/>
  <c r="R506" i="16"/>
  <c r="Q506" i="16"/>
  <c r="O506" i="16"/>
  <c r="N506" i="16"/>
  <c r="M506" i="16"/>
  <c r="L506" i="16"/>
  <c r="K506" i="16"/>
  <c r="J506" i="16"/>
  <c r="R505" i="16"/>
  <c r="Q505" i="16"/>
  <c r="O505" i="16"/>
  <c r="N505" i="16"/>
  <c r="M505" i="16"/>
  <c r="L505" i="16"/>
  <c r="K505" i="16"/>
  <c r="J505" i="16"/>
  <c r="R504" i="16"/>
  <c r="Q504" i="16"/>
  <c r="O504" i="16"/>
  <c r="N504" i="16"/>
  <c r="M504" i="16"/>
  <c r="L504" i="16"/>
  <c r="K504" i="16"/>
  <c r="J504" i="16"/>
  <c r="R503" i="16"/>
  <c r="Q503" i="16"/>
  <c r="O503" i="16"/>
  <c r="N503" i="16"/>
  <c r="M503" i="16"/>
  <c r="L503" i="16"/>
  <c r="K503" i="16"/>
  <c r="J503" i="16"/>
  <c r="R266" i="16"/>
  <c r="Q266" i="16"/>
  <c r="O266" i="16"/>
  <c r="N266" i="16"/>
  <c r="M266" i="16"/>
  <c r="L266" i="16"/>
  <c r="K266" i="16"/>
  <c r="J266" i="16"/>
  <c r="R263" i="16"/>
  <c r="Q263" i="16"/>
  <c r="O263" i="16"/>
  <c r="N263" i="16"/>
  <c r="M263" i="16"/>
  <c r="L263" i="16"/>
  <c r="K263" i="16"/>
  <c r="J263" i="16"/>
  <c r="R220" i="16"/>
  <c r="Q220" i="16"/>
  <c r="O220" i="16"/>
  <c r="N220" i="16"/>
  <c r="M220" i="16"/>
  <c r="L220" i="16"/>
  <c r="K220" i="16"/>
  <c r="J220" i="16"/>
  <c r="R219" i="16"/>
  <c r="Q219" i="16"/>
  <c r="O219" i="16"/>
  <c r="N219" i="16"/>
  <c r="M219" i="16"/>
  <c r="L219" i="16"/>
  <c r="K219" i="16"/>
  <c r="J219" i="16"/>
  <c r="R217" i="16"/>
  <c r="Q217" i="16"/>
  <c r="O217" i="16"/>
  <c r="N217" i="16"/>
  <c r="M217" i="16"/>
  <c r="L217" i="16"/>
  <c r="K217" i="16"/>
  <c r="J217" i="16"/>
  <c r="T217" i="16" s="1"/>
  <c r="R215" i="16"/>
  <c r="Q215" i="16"/>
  <c r="O215" i="16"/>
  <c r="N215" i="16"/>
  <c r="M215" i="16"/>
  <c r="L215" i="16"/>
  <c r="K215" i="16"/>
  <c r="J215" i="16"/>
  <c r="R214" i="16"/>
  <c r="Q214" i="16"/>
  <c r="O214" i="16"/>
  <c r="N214" i="16"/>
  <c r="M214" i="16"/>
  <c r="L214" i="16"/>
  <c r="K214" i="16"/>
  <c r="J214" i="16"/>
  <c r="R171" i="16"/>
  <c r="Q171" i="16"/>
  <c r="O171" i="16"/>
  <c r="N171" i="16"/>
  <c r="M171" i="16"/>
  <c r="L171" i="16"/>
  <c r="K171" i="16"/>
  <c r="J171" i="16"/>
  <c r="T171" i="16" s="1"/>
  <c r="R170" i="16"/>
  <c r="Q170" i="16"/>
  <c r="O170" i="16"/>
  <c r="N170" i="16"/>
  <c r="M170" i="16"/>
  <c r="L170" i="16"/>
  <c r="K170" i="16"/>
  <c r="J170" i="16"/>
  <c r="R169" i="16"/>
  <c r="Q169" i="16"/>
  <c r="O169" i="16"/>
  <c r="N169" i="16"/>
  <c r="M169" i="16"/>
  <c r="L169" i="16"/>
  <c r="K169" i="16"/>
  <c r="J169" i="16"/>
  <c r="R163" i="16"/>
  <c r="Q163" i="16"/>
  <c r="O163" i="16"/>
  <c r="N163" i="16"/>
  <c r="M163" i="16"/>
  <c r="L163" i="16"/>
  <c r="K163" i="16"/>
  <c r="J163" i="16"/>
  <c r="R106" i="16"/>
  <c r="Q106" i="16"/>
  <c r="O106" i="16"/>
  <c r="N106" i="16"/>
  <c r="M106" i="16"/>
  <c r="L106" i="16"/>
  <c r="K106" i="16"/>
  <c r="J106" i="16"/>
  <c r="R105" i="16"/>
  <c r="Q105" i="16"/>
  <c r="O105" i="16"/>
  <c r="N105" i="16"/>
  <c r="M105" i="16"/>
  <c r="L105" i="16"/>
  <c r="K105" i="16"/>
  <c r="J105" i="16"/>
  <c r="R103" i="16"/>
  <c r="Q103" i="16"/>
  <c r="O103" i="16"/>
  <c r="N103" i="16"/>
  <c r="M103" i="16"/>
  <c r="L103" i="16"/>
  <c r="K103" i="16"/>
  <c r="J103" i="16"/>
  <c r="R42" i="16"/>
  <c r="Q42" i="16"/>
  <c r="O42" i="16"/>
  <c r="N42" i="16"/>
  <c r="M42" i="16"/>
  <c r="L42" i="16"/>
  <c r="K42" i="16"/>
  <c r="J42" i="16"/>
  <c r="R41" i="16"/>
  <c r="Q41" i="16"/>
  <c r="O41" i="16"/>
  <c r="N41" i="16"/>
  <c r="M41" i="16"/>
  <c r="L41" i="16"/>
  <c r="K41" i="16"/>
  <c r="J41" i="16"/>
  <c r="S41" i="16" s="1"/>
  <c r="R40" i="16"/>
  <c r="Q40" i="16"/>
  <c r="O40" i="16"/>
  <c r="N40" i="16"/>
  <c r="M40" i="16"/>
  <c r="L40" i="16"/>
  <c r="K40" i="16"/>
  <c r="J40" i="16"/>
  <c r="R39" i="16"/>
  <c r="Q39" i="16"/>
  <c r="O39" i="16"/>
  <c r="N39" i="16"/>
  <c r="M39" i="16"/>
  <c r="L39" i="16"/>
  <c r="K39" i="16"/>
  <c r="J39" i="16"/>
  <c r="R502" i="16"/>
  <c r="Q502" i="16"/>
  <c r="O502" i="16"/>
  <c r="N502" i="16"/>
  <c r="M502" i="16"/>
  <c r="L502" i="16"/>
  <c r="K502" i="16"/>
  <c r="J502" i="16"/>
  <c r="R501" i="16"/>
  <c r="Q501" i="16"/>
  <c r="O501" i="16"/>
  <c r="N501" i="16"/>
  <c r="M501" i="16"/>
  <c r="L501" i="16"/>
  <c r="K501" i="16"/>
  <c r="J501" i="16"/>
  <c r="R500" i="16"/>
  <c r="Q500" i="16"/>
  <c r="O500" i="16"/>
  <c r="N500" i="16"/>
  <c r="M500" i="16"/>
  <c r="L500" i="16"/>
  <c r="K500" i="16"/>
  <c r="J500" i="16"/>
  <c r="R499" i="16"/>
  <c r="Q499" i="16"/>
  <c r="O499" i="16"/>
  <c r="N499" i="16"/>
  <c r="M499" i="16"/>
  <c r="L499" i="16"/>
  <c r="K499" i="16"/>
  <c r="J499" i="16"/>
  <c r="T499" i="16" s="1"/>
  <c r="R498" i="16"/>
  <c r="Q498" i="16"/>
  <c r="O498" i="16"/>
  <c r="N498" i="16"/>
  <c r="M498" i="16"/>
  <c r="L498" i="16"/>
  <c r="K498" i="16"/>
  <c r="J498" i="16"/>
  <c r="R497" i="16"/>
  <c r="Q497" i="16"/>
  <c r="O497" i="16"/>
  <c r="N497" i="16"/>
  <c r="M497" i="16"/>
  <c r="L497" i="16"/>
  <c r="K497" i="16"/>
  <c r="J497" i="16"/>
  <c r="R496" i="16"/>
  <c r="Q496" i="16"/>
  <c r="O496" i="16"/>
  <c r="N496" i="16"/>
  <c r="M496" i="16"/>
  <c r="L496" i="16"/>
  <c r="K496" i="16"/>
  <c r="J496" i="16"/>
  <c r="R495" i="16"/>
  <c r="Q495" i="16"/>
  <c r="O495" i="16"/>
  <c r="N495" i="16"/>
  <c r="M495" i="16"/>
  <c r="L495" i="16"/>
  <c r="K495" i="16"/>
  <c r="J495" i="16"/>
  <c r="R494" i="16"/>
  <c r="Q494" i="16"/>
  <c r="O494" i="16"/>
  <c r="N494" i="16"/>
  <c r="M494" i="16"/>
  <c r="L494" i="16"/>
  <c r="K494" i="16"/>
  <c r="J494" i="16"/>
  <c r="T494" i="16" s="1"/>
  <c r="R493" i="16"/>
  <c r="Q493" i="16"/>
  <c r="O493" i="16"/>
  <c r="N493" i="16"/>
  <c r="M493" i="16"/>
  <c r="L493" i="16"/>
  <c r="K493" i="16"/>
  <c r="J493" i="16"/>
  <c r="R492" i="16"/>
  <c r="Q492" i="16"/>
  <c r="O492" i="16"/>
  <c r="N492" i="16"/>
  <c r="M492" i="16"/>
  <c r="L492" i="16"/>
  <c r="K492" i="16"/>
  <c r="J492" i="16"/>
  <c r="R491" i="16"/>
  <c r="Q491" i="16"/>
  <c r="O491" i="16"/>
  <c r="N491" i="16"/>
  <c r="M491" i="16"/>
  <c r="L491" i="16"/>
  <c r="K491" i="16"/>
  <c r="J491" i="16"/>
  <c r="R490" i="16"/>
  <c r="Q490" i="16"/>
  <c r="O490" i="16"/>
  <c r="N490" i="16"/>
  <c r="M490" i="16"/>
  <c r="L490" i="16"/>
  <c r="K490" i="16"/>
  <c r="J490" i="16"/>
  <c r="R489" i="16"/>
  <c r="Q489" i="16"/>
  <c r="O489" i="16"/>
  <c r="N489" i="16"/>
  <c r="M489" i="16"/>
  <c r="L489" i="16"/>
  <c r="K489" i="16"/>
  <c r="J489" i="16"/>
  <c r="R488" i="16"/>
  <c r="Q488" i="16"/>
  <c r="O488" i="16"/>
  <c r="N488" i="16"/>
  <c r="M488" i="16"/>
  <c r="L488" i="16"/>
  <c r="K488" i="16"/>
  <c r="J488" i="16"/>
  <c r="R487" i="16"/>
  <c r="Q487" i="16"/>
  <c r="O487" i="16"/>
  <c r="N487" i="16"/>
  <c r="M487" i="16"/>
  <c r="L487" i="16"/>
  <c r="K487" i="16"/>
  <c r="J487" i="16"/>
  <c r="R486" i="16"/>
  <c r="Q486" i="16"/>
  <c r="O486" i="16"/>
  <c r="N486" i="16"/>
  <c r="M486" i="16"/>
  <c r="L486" i="16"/>
  <c r="K486" i="16"/>
  <c r="J486" i="16"/>
  <c r="R485" i="16"/>
  <c r="Q485" i="16"/>
  <c r="O485" i="16"/>
  <c r="N485" i="16"/>
  <c r="M485" i="16"/>
  <c r="L485" i="16"/>
  <c r="K485" i="16"/>
  <c r="J485" i="16"/>
  <c r="R484" i="16"/>
  <c r="Q484" i="16"/>
  <c r="O484" i="16"/>
  <c r="N484" i="16"/>
  <c r="M484" i="16"/>
  <c r="L484" i="16"/>
  <c r="K484" i="16"/>
  <c r="J484" i="16"/>
  <c r="R483" i="16"/>
  <c r="Q483" i="16"/>
  <c r="O483" i="16"/>
  <c r="N483" i="16"/>
  <c r="M483" i="16"/>
  <c r="L483" i="16"/>
  <c r="K483" i="16"/>
  <c r="J483" i="16"/>
  <c r="R482" i="16"/>
  <c r="Q482" i="16"/>
  <c r="O482" i="16"/>
  <c r="N482" i="16"/>
  <c r="M482" i="16"/>
  <c r="L482" i="16"/>
  <c r="K482" i="16"/>
  <c r="J482" i="16"/>
  <c r="R481" i="16"/>
  <c r="Q481" i="16"/>
  <c r="O481" i="16"/>
  <c r="N481" i="16"/>
  <c r="M481" i="16"/>
  <c r="L481" i="16"/>
  <c r="K481" i="16"/>
  <c r="J481" i="16"/>
  <c r="U481" i="16" s="1"/>
  <c r="V481" i="16" s="1"/>
  <c r="R480" i="16"/>
  <c r="Q480" i="16"/>
  <c r="O480" i="16"/>
  <c r="N480" i="16"/>
  <c r="M480" i="16"/>
  <c r="L480" i="16"/>
  <c r="K480" i="16"/>
  <c r="J480" i="16"/>
  <c r="R479" i="16"/>
  <c r="Q479" i="16"/>
  <c r="O479" i="16"/>
  <c r="N479" i="16"/>
  <c r="M479" i="16"/>
  <c r="L479" i="16"/>
  <c r="K479" i="16"/>
  <c r="J479" i="16"/>
  <c r="R478" i="16"/>
  <c r="Q478" i="16"/>
  <c r="O478" i="16"/>
  <c r="N478" i="16"/>
  <c r="M478" i="16"/>
  <c r="L478" i="16"/>
  <c r="K478" i="16"/>
  <c r="J478" i="16"/>
  <c r="R477" i="16"/>
  <c r="Q477" i="16"/>
  <c r="O477" i="16"/>
  <c r="N477" i="16"/>
  <c r="M477" i="16"/>
  <c r="L477" i="16"/>
  <c r="K477" i="16"/>
  <c r="J477" i="16"/>
  <c r="R476" i="16"/>
  <c r="Q476" i="16"/>
  <c r="O476" i="16"/>
  <c r="N476" i="16"/>
  <c r="M476" i="16"/>
  <c r="L476" i="16"/>
  <c r="K476" i="16"/>
  <c r="J476" i="16"/>
  <c r="R475" i="16"/>
  <c r="Q475" i="16"/>
  <c r="O475" i="16"/>
  <c r="N475" i="16"/>
  <c r="M475" i="16"/>
  <c r="L475" i="16"/>
  <c r="K475" i="16"/>
  <c r="J475" i="16"/>
  <c r="R474" i="16"/>
  <c r="Q474" i="16"/>
  <c r="O474" i="16"/>
  <c r="N474" i="16"/>
  <c r="M474" i="16"/>
  <c r="L474" i="16"/>
  <c r="K474" i="16"/>
  <c r="J474" i="16"/>
  <c r="R473" i="16"/>
  <c r="Q473" i="16"/>
  <c r="O473" i="16"/>
  <c r="N473" i="16"/>
  <c r="M473" i="16"/>
  <c r="L473" i="16"/>
  <c r="K473" i="16"/>
  <c r="J473" i="16"/>
  <c r="R472" i="16"/>
  <c r="Q472" i="16"/>
  <c r="O472" i="16"/>
  <c r="N472" i="16"/>
  <c r="M472" i="16"/>
  <c r="L472" i="16"/>
  <c r="K472" i="16"/>
  <c r="J472" i="16"/>
  <c r="R471" i="16"/>
  <c r="Q471" i="16"/>
  <c r="O471" i="16"/>
  <c r="N471" i="16"/>
  <c r="M471" i="16"/>
  <c r="L471" i="16"/>
  <c r="K471" i="16"/>
  <c r="J471" i="16"/>
  <c r="R470" i="16"/>
  <c r="Q470" i="16"/>
  <c r="O470" i="16"/>
  <c r="N470" i="16"/>
  <c r="M470" i="16"/>
  <c r="L470" i="16"/>
  <c r="K470" i="16"/>
  <c r="J470" i="16"/>
  <c r="R469" i="16"/>
  <c r="Q469" i="16"/>
  <c r="O469" i="16"/>
  <c r="N469" i="16"/>
  <c r="M469" i="16"/>
  <c r="L469" i="16"/>
  <c r="K469" i="16"/>
  <c r="J469" i="16"/>
  <c r="R468" i="16"/>
  <c r="Q468" i="16"/>
  <c r="O468" i="16"/>
  <c r="N468" i="16"/>
  <c r="M468" i="16"/>
  <c r="L468" i="16"/>
  <c r="K468" i="16"/>
  <c r="J468" i="16"/>
  <c r="R467" i="16"/>
  <c r="Q467" i="16"/>
  <c r="O467" i="16"/>
  <c r="N467" i="16"/>
  <c r="M467" i="16"/>
  <c r="L467" i="16"/>
  <c r="K467" i="16"/>
  <c r="J467" i="16"/>
  <c r="R466" i="16"/>
  <c r="Q466" i="16"/>
  <c r="O466" i="16"/>
  <c r="N466" i="16"/>
  <c r="M466" i="16"/>
  <c r="L466" i="16"/>
  <c r="K466" i="16"/>
  <c r="J466" i="16"/>
  <c r="R465" i="16"/>
  <c r="Q465" i="16"/>
  <c r="O465" i="16"/>
  <c r="N465" i="16"/>
  <c r="M465" i="16"/>
  <c r="L465" i="16"/>
  <c r="K465" i="16"/>
  <c r="J465" i="16"/>
  <c r="R464" i="16"/>
  <c r="Q464" i="16"/>
  <c r="O464" i="16"/>
  <c r="N464" i="16"/>
  <c r="M464" i="16"/>
  <c r="L464" i="16"/>
  <c r="K464" i="16"/>
  <c r="J464" i="16"/>
  <c r="U464" i="16" s="1"/>
  <c r="V464" i="16" s="1"/>
  <c r="R463" i="16"/>
  <c r="Q463" i="16"/>
  <c r="O463" i="16"/>
  <c r="N463" i="16"/>
  <c r="M463" i="16"/>
  <c r="L463" i="16"/>
  <c r="K463" i="16"/>
  <c r="J463" i="16"/>
  <c r="R462" i="16"/>
  <c r="Q462" i="16"/>
  <c r="O462" i="16"/>
  <c r="N462" i="16"/>
  <c r="M462" i="16"/>
  <c r="L462" i="16"/>
  <c r="K462" i="16"/>
  <c r="J462" i="16"/>
  <c r="R461" i="16"/>
  <c r="Q461" i="16"/>
  <c r="O461" i="16"/>
  <c r="N461" i="16"/>
  <c r="M461" i="16"/>
  <c r="L461" i="16"/>
  <c r="K461" i="16"/>
  <c r="J461" i="16"/>
  <c r="R460" i="16"/>
  <c r="Q460" i="16"/>
  <c r="O460" i="16"/>
  <c r="N460" i="16"/>
  <c r="M460" i="16"/>
  <c r="L460" i="16"/>
  <c r="K460" i="16"/>
  <c r="J460" i="16"/>
  <c r="R459" i="16"/>
  <c r="Q459" i="16"/>
  <c r="O459" i="16"/>
  <c r="N459" i="16"/>
  <c r="M459" i="16"/>
  <c r="L459" i="16"/>
  <c r="K459" i="16"/>
  <c r="J459" i="16"/>
  <c r="R458" i="16"/>
  <c r="Q458" i="16"/>
  <c r="O458" i="16"/>
  <c r="N458" i="16"/>
  <c r="M458" i="16"/>
  <c r="L458" i="16"/>
  <c r="K458" i="16"/>
  <c r="J458" i="16"/>
  <c r="R457" i="16"/>
  <c r="Q457" i="16"/>
  <c r="O457" i="16"/>
  <c r="N457" i="16"/>
  <c r="M457" i="16"/>
  <c r="L457" i="16"/>
  <c r="K457" i="16"/>
  <c r="J457" i="16"/>
  <c r="R456" i="16"/>
  <c r="Q456" i="16"/>
  <c r="O456" i="16"/>
  <c r="N456" i="16"/>
  <c r="M456" i="16"/>
  <c r="L456" i="16"/>
  <c r="K456" i="16"/>
  <c r="J456" i="16"/>
  <c r="R455" i="16"/>
  <c r="Q455" i="16"/>
  <c r="O455" i="16"/>
  <c r="N455" i="16"/>
  <c r="M455" i="16"/>
  <c r="L455" i="16"/>
  <c r="K455" i="16"/>
  <c r="J455" i="16"/>
  <c r="U455" i="16" s="1"/>
  <c r="V455" i="16" s="1"/>
  <c r="R454" i="16"/>
  <c r="Q454" i="16"/>
  <c r="O454" i="16"/>
  <c r="N454" i="16"/>
  <c r="M454" i="16"/>
  <c r="L454" i="16"/>
  <c r="K454" i="16"/>
  <c r="J454" i="16"/>
  <c r="U454" i="16" s="1"/>
  <c r="V454" i="16" s="1"/>
  <c r="R453" i="16"/>
  <c r="Q453" i="16"/>
  <c r="O453" i="16"/>
  <c r="N453" i="16"/>
  <c r="M453" i="16"/>
  <c r="L453" i="16"/>
  <c r="K453" i="16"/>
  <c r="J453" i="16"/>
  <c r="R452" i="16"/>
  <c r="Q452" i="16"/>
  <c r="O452" i="16"/>
  <c r="N452" i="16"/>
  <c r="M452" i="16"/>
  <c r="L452" i="16"/>
  <c r="K452" i="16"/>
  <c r="J452" i="16"/>
  <c r="R451" i="16"/>
  <c r="Q451" i="16"/>
  <c r="O451" i="16"/>
  <c r="N451" i="16"/>
  <c r="M451" i="16"/>
  <c r="L451" i="16"/>
  <c r="K451" i="16"/>
  <c r="J451" i="16"/>
  <c r="R450" i="16"/>
  <c r="Q450" i="16"/>
  <c r="O450" i="16"/>
  <c r="N450" i="16"/>
  <c r="M450" i="16"/>
  <c r="L450" i="16"/>
  <c r="K450" i="16"/>
  <c r="J450" i="16"/>
  <c r="R449" i="16"/>
  <c r="Q449" i="16"/>
  <c r="O449" i="16"/>
  <c r="N449" i="16"/>
  <c r="M449" i="16"/>
  <c r="L449" i="16"/>
  <c r="K449" i="16"/>
  <c r="J449" i="16"/>
  <c r="R448" i="16"/>
  <c r="Q448" i="16"/>
  <c r="O448" i="16"/>
  <c r="N448" i="16"/>
  <c r="M448" i="16"/>
  <c r="L448" i="16"/>
  <c r="K448" i="16"/>
  <c r="J448" i="16"/>
  <c r="R447" i="16"/>
  <c r="Q447" i="16"/>
  <c r="O447" i="16"/>
  <c r="N447" i="16"/>
  <c r="M447" i="16"/>
  <c r="L447" i="16"/>
  <c r="K447" i="16"/>
  <c r="J447" i="16"/>
  <c r="R446" i="16"/>
  <c r="Q446" i="16"/>
  <c r="O446" i="16"/>
  <c r="N446" i="16"/>
  <c r="M446" i="16"/>
  <c r="L446" i="16"/>
  <c r="K446" i="16"/>
  <c r="J446" i="16"/>
  <c r="R445" i="16"/>
  <c r="Q445" i="16"/>
  <c r="O445" i="16"/>
  <c r="N445" i="16"/>
  <c r="M445" i="16"/>
  <c r="L445" i="16"/>
  <c r="K445" i="16"/>
  <c r="J445" i="16"/>
  <c r="U445" i="16" s="1"/>
  <c r="V445" i="16" s="1"/>
  <c r="R444" i="16"/>
  <c r="Q444" i="16"/>
  <c r="O444" i="16"/>
  <c r="N444" i="16"/>
  <c r="M444" i="16"/>
  <c r="L444" i="16"/>
  <c r="K444" i="16"/>
  <c r="J444" i="16"/>
  <c r="R265" i="16"/>
  <c r="Q265" i="16"/>
  <c r="O265" i="16"/>
  <c r="N265" i="16"/>
  <c r="M265" i="16"/>
  <c r="L265" i="16"/>
  <c r="K265" i="16"/>
  <c r="J265" i="16"/>
  <c r="R262" i="16"/>
  <c r="Q262" i="16"/>
  <c r="O262" i="16"/>
  <c r="N262" i="16"/>
  <c r="M262" i="16"/>
  <c r="L262" i="16"/>
  <c r="K262" i="16"/>
  <c r="J262" i="16"/>
  <c r="R261" i="16"/>
  <c r="Q261" i="16"/>
  <c r="O261" i="16"/>
  <c r="N261" i="16"/>
  <c r="M261" i="16"/>
  <c r="L261" i="16"/>
  <c r="K261" i="16"/>
  <c r="J261" i="16"/>
  <c r="R260" i="16"/>
  <c r="Q260" i="16"/>
  <c r="O260" i="16"/>
  <c r="N260" i="16"/>
  <c r="M260" i="16"/>
  <c r="L260" i="16"/>
  <c r="K260" i="16"/>
  <c r="J260" i="16"/>
  <c r="R259" i="16"/>
  <c r="Q259" i="16"/>
  <c r="O259" i="16"/>
  <c r="N259" i="16"/>
  <c r="M259" i="16"/>
  <c r="L259" i="16"/>
  <c r="K259" i="16"/>
  <c r="J259" i="16"/>
  <c r="R213" i="16"/>
  <c r="Q213" i="16"/>
  <c r="O213" i="16"/>
  <c r="N213" i="16"/>
  <c r="M213" i="16"/>
  <c r="L213" i="16"/>
  <c r="K213" i="16"/>
  <c r="J213" i="16"/>
  <c r="R218" i="16"/>
  <c r="Q218" i="16"/>
  <c r="O218" i="16"/>
  <c r="N218" i="16"/>
  <c r="M218" i="16"/>
  <c r="L218" i="16"/>
  <c r="K218" i="16"/>
  <c r="J218" i="16"/>
  <c r="R216" i="16"/>
  <c r="Q216" i="16"/>
  <c r="O216" i="16"/>
  <c r="N216" i="16"/>
  <c r="M216" i="16"/>
  <c r="L216" i="16"/>
  <c r="K216" i="16"/>
  <c r="J216" i="16"/>
  <c r="R172" i="16"/>
  <c r="Q172" i="16"/>
  <c r="O172" i="16"/>
  <c r="N172" i="16"/>
  <c r="M172" i="16"/>
  <c r="L172" i="16"/>
  <c r="K172" i="16"/>
  <c r="J172" i="16"/>
  <c r="R168" i="16"/>
  <c r="Q168" i="16"/>
  <c r="O168" i="16"/>
  <c r="N168" i="16"/>
  <c r="M168" i="16"/>
  <c r="L168" i="16"/>
  <c r="K168" i="16"/>
  <c r="J168" i="16"/>
  <c r="U168" i="16" s="1"/>
  <c r="V168" i="16" s="1"/>
  <c r="R167" i="16"/>
  <c r="Q167" i="16"/>
  <c r="O167" i="16"/>
  <c r="N167" i="16"/>
  <c r="M167" i="16"/>
  <c r="L167" i="16"/>
  <c r="K167" i="16"/>
  <c r="J167" i="16"/>
  <c r="R166" i="16"/>
  <c r="Q166" i="16"/>
  <c r="O166" i="16"/>
  <c r="N166" i="16"/>
  <c r="M166" i="16"/>
  <c r="L166" i="16"/>
  <c r="K166" i="16"/>
  <c r="J166" i="16"/>
  <c r="R165" i="16"/>
  <c r="Q165" i="16"/>
  <c r="O165" i="16"/>
  <c r="N165" i="16"/>
  <c r="M165" i="16"/>
  <c r="L165" i="16"/>
  <c r="K165" i="16"/>
  <c r="J165" i="16"/>
  <c r="R164" i="16"/>
  <c r="Q164" i="16"/>
  <c r="O164" i="16"/>
  <c r="N164" i="16"/>
  <c r="M164" i="16"/>
  <c r="L164" i="16"/>
  <c r="K164" i="16"/>
  <c r="J164" i="16"/>
  <c r="R162" i="16"/>
  <c r="Q162" i="16"/>
  <c r="O162" i="16"/>
  <c r="N162" i="16"/>
  <c r="M162" i="16"/>
  <c r="L162" i="16"/>
  <c r="K162" i="16"/>
  <c r="J162" i="16"/>
  <c r="R443" i="16"/>
  <c r="Q443" i="16"/>
  <c r="O443" i="16"/>
  <c r="N443" i="16"/>
  <c r="M443" i="16"/>
  <c r="L443" i="16"/>
  <c r="K443" i="16"/>
  <c r="J443" i="16"/>
  <c r="R442" i="16"/>
  <c r="Q442" i="16"/>
  <c r="O442" i="16"/>
  <c r="N442" i="16"/>
  <c r="M442" i="16"/>
  <c r="L442" i="16"/>
  <c r="K442" i="16"/>
  <c r="J442" i="16"/>
  <c r="R441" i="16"/>
  <c r="Q441" i="16"/>
  <c r="O441" i="16"/>
  <c r="N441" i="16"/>
  <c r="M441" i="16"/>
  <c r="L441" i="16"/>
  <c r="K441" i="16"/>
  <c r="J441" i="16"/>
  <c r="R104" i="16"/>
  <c r="Q104" i="16"/>
  <c r="O104" i="16"/>
  <c r="N104" i="16"/>
  <c r="M104" i="16"/>
  <c r="L104" i="16"/>
  <c r="K104" i="16"/>
  <c r="J104" i="16"/>
  <c r="U104" i="16" s="1"/>
  <c r="V104" i="16" s="1"/>
  <c r="R101" i="16"/>
  <c r="Q101" i="16"/>
  <c r="O101" i="16"/>
  <c r="N101" i="16"/>
  <c r="M101" i="16"/>
  <c r="L101" i="16"/>
  <c r="K101" i="16"/>
  <c r="J101" i="16"/>
  <c r="R100" i="16"/>
  <c r="Q100" i="16"/>
  <c r="O100" i="16"/>
  <c r="N100" i="16"/>
  <c r="M100" i="16"/>
  <c r="L100" i="16"/>
  <c r="K100" i="16"/>
  <c r="J100" i="16"/>
  <c r="R99" i="16"/>
  <c r="Q99" i="16"/>
  <c r="O99" i="16"/>
  <c r="N99" i="16"/>
  <c r="M99" i="16"/>
  <c r="L99" i="16"/>
  <c r="K99" i="16"/>
  <c r="J99" i="16"/>
  <c r="U99" i="16" s="1"/>
  <c r="V99" i="16" s="1"/>
  <c r="R98" i="16"/>
  <c r="Q98" i="16"/>
  <c r="O98" i="16"/>
  <c r="N98" i="16"/>
  <c r="M98" i="16"/>
  <c r="L98" i="16"/>
  <c r="K98" i="16"/>
  <c r="J98" i="16"/>
  <c r="R97" i="16"/>
  <c r="Q97" i="16"/>
  <c r="O97" i="16"/>
  <c r="N97" i="16"/>
  <c r="M97" i="16"/>
  <c r="L97" i="16"/>
  <c r="K97" i="16"/>
  <c r="J97" i="16"/>
  <c r="R71" i="16"/>
  <c r="Q71" i="16"/>
  <c r="O71" i="16"/>
  <c r="N71" i="16"/>
  <c r="M71" i="16"/>
  <c r="L71" i="16"/>
  <c r="K71" i="16"/>
  <c r="J71" i="16"/>
  <c r="R70" i="16"/>
  <c r="Q70" i="16"/>
  <c r="O70" i="16"/>
  <c r="N70" i="16"/>
  <c r="M70" i="16"/>
  <c r="L70" i="16"/>
  <c r="K70" i="16"/>
  <c r="J70" i="16"/>
  <c r="R69" i="16"/>
  <c r="Q69" i="16"/>
  <c r="O69" i="16"/>
  <c r="N69" i="16"/>
  <c r="M69" i="16"/>
  <c r="L69" i="16"/>
  <c r="K69" i="16"/>
  <c r="J69" i="16"/>
  <c r="U69" i="16" s="1"/>
  <c r="V69" i="16" s="1"/>
  <c r="R68" i="16"/>
  <c r="Q68" i="16"/>
  <c r="O68" i="16"/>
  <c r="N68" i="16"/>
  <c r="M68" i="16"/>
  <c r="L68" i="16"/>
  <c r="K68" i="16"/>
  <c r="J68" i="16"/>
  <c r="R67" i="16"/>
  <c r="Q67" i="16"/>
  <c r="O67" i="16"/>
  <c r="N67" i="16"/>
  <c r="M67" i="16"/>
  <c r="L67" i="16"/>
  <c r="K67" i="16"/>
  <c r="J67" i="16"/>
  <c r="R66" i="16"/>
  <c r="Q66" i="16"/>
  <c r="O66" i="16"/>
  <c r="N66" i="16"/>
  <c r="M66" i="16"/>
  <c r="L66" i="16"/>
  <c r="K66" i="16"/>
  <c r="J66" i="16"/>
  <c r="R43" i="16"/>
  <c r="Q43" i="16"/>
  <c r="O43" i="16"/>
  <c r="N43" i="16"/>
  <c r="M43" i="16"/>
  <c r="L43" i="16"/>
  <c r="K43" i="16"/>
  <c r="J43" i="16"/>
  <c r="R38" i="16"/>
  <c r="Q38" i="16"/>
  <c r="O38" i="16"/>
  <c r="N38" i="16"/>
  <c r="M38" i="16"/>
  <c r="L38" i="16"/>
  <c r="K38" i="16"/>
  <c r="J38" i="16"/>
  <c r="R37" i="16"/>
  <c r="Q37" i="16"/>
  <c r="O37" i="16"/>
  <c r="N37" i="16"/>
  <c r="M37" i="16"/>
  <c r="L37" i="16"/>
  <c r="K37" i="16"/>
  <c r="J37" i="16"/>
  <c r="R36" i="16"/>
  <c r="Q36" i="16"/>
  <c r="O36" i="16"/>
  <c r="N36" i="16"/>
  <c r="M36" i="16"/>
  <c r="L36" i="16"/>
  <c r="K36" i="16"/>
  <c r="J36" i="16"/>
  <c r="R128" i="16"/>
  <c r="Q128" i="16"/>
  <c r="O128" i="16"/>
  <c r="N128" i="16"/>
  <c r="M128" i="16"/>
  <c r="L128" i="16"/>
  <c r="K128" i="16"/>
  <c r="J128" i="16"/>
  <c r="R127" i="16"/>
  <c r="Q127" i="16"/>
  <c r="O127" i="16"/>
  <c r="N127" i="16"/>
  <c r="M127" i="16"/>
  <c r="L127" i="16"/>
  <c r="K127" i="16"/>
  <c r="J127" i="16"/>
  <c r="R126" i="16"/>
  <c r="Q126" i="16"/>
  <c r="O126" i="16"/>
  <c r="N126" i="16"/>
  <c r="M126" i="16"/>
  <c r="L126" i="16"/>
  <c r="K126" i="16"/>
  <c r="J126" i="16"/>
  <c r="R125" i="16"/>
  <c r="Q125" i="16"/>
  <c r="O125" i="16"/>
  <c r="N125" i="16"/>
  <c r="M125" i="16"/>
  <c r="L125" i="16"/>
  <c r="K125" i="16"/>
  <c r="J125" i="16"/>
  <c r="R95" i="16"/>
  <c r="Q95" i="16"/>
  <c r="O95" i="16"/>
  <c r="N95" i="16"/>
  <c r="M95" i="16"/>
  <c r="L95" i="16"/>
  <c r="K95" i="16"/>
  <c r="J95" i="16"/>
  <c r="R94" i="16"/>
  <c r="Q94" i="16"/>
  <c r="O94" i="16"/>
  <c r="N94" i="16"/>
  <c r="M94" i="16"/>
  <c r="L94" i="16"/>
  <c r="K94" i="16"/>
  <c r="J94" i="16"/>
  <c r="R93" i="16"/>
  <c r="Q93" i="16"/>
  <c r="O93" i="16"/>
  <c r="N93" i="16"/>
  <c r="M93" i="16"/>
  <c r="L93" i="16"/>
  <c r="K93" i="16"/>
  <c r="J93" i="16"/>
  <c r="R62" i="16"/>
  <c r="Q62" i="16"/>
  <c r="O62" i="16"/>
  <c r="N62" i="16"/>
  <c r="M62" i="16"/>
  <c r="L62" i="16"/>
  <c r="K62" i="16"/>
  <c r="J62" i="16"/>
  <c r="R61" i="16"/>
  <c r="Q61" i="16"/>
  <c r="O61" i="16"/>
  <c r="N61" i="16"/>
  <c r="M61" i="16"/>
  <c r="L61" i="16"/>
  <c r="K61" i="16"/>
  <c r="J61" i="16"/>
  <c r="R60" i="16"/>
  <c r="Q60" i="16"/>
  <c r="O60" i="16"/>
  <c r="N60" i="16"/>
  <c r="M60" i="16"/>
  <c r="L60" i="16"/>
  <c r="K60" i="16"/>
  <c r="J60" i="16"/>
  <c r="R34" i="16"/>
  <c r="Q34" i="16"/>
  <c r="O34" i="16"/>
  <c r="N34" i="16"/>
  <c r="M34" i="16"/>
  <c r="L34" i="16"/>
  <c r="K34" i="16"/>
  <c r="J34" i="16"/>
  <c r="R585" i="16"/>
  <c r="Q585" i="16"/>
  <c r="O585" i="16"/>
  <c r="N585" i="16"/>
  <c r="M585" i="16"/>
  <c r="L585" i="16"/>
  <c r="K585" i="16"/>
  <c r="J585" i="16"/>
  <c r="R584" i="16"/>
  <c r="Q584" i="16"/>
  <c r="O584" i="16"/>
  <c r="N584" i="16"/>
  <c r="M584" i="16"/>
  <c r="L584" i="16"/>
  <c r="K584" i="16"/>
  <c r="J584" i="16"/>
  <c r="R583" i="16"/>
  <c r="Q583" i="16"/>
  <c r="O583" i="16"/>
  <c r="N583" i="16"/>
  <c r="M583" i="16"/>
  <c r="L583" i="16"/>
  <c r="K583" i="16"/>
  <c r="J583" i="16"/>
  <c r="R582" i="16"/>
  <c r="Q582" i="16"/>
  <c r="O582" i="16"/>
  <c r="N582" i="16"/>
  <c r="M582" i="16"/>
  <c r="L582" i="16"/>
  <c r="K582" i="16"/>
  <c r="J582" i="16"/>
  <c r="R581" i="16"/>
  <c r="Q581" i="16"/>
  <c r="O581" i="16"/>
  <c r="N581" i="16"/>
  <c r="M581" i="16"/>
  <c r="L581" i="16"/>
  <c r="K581" i="16"/>
  <c r="J581" i="16"/>
  <c r="R580" i="16"/>
  <c r="Q580" i="16"/>
  <c r="O580" i="16"/>
  <c r="N580" i="16"/>
  <c r="M580" i="16"/>
  <c r="L580" i="16"/>
  <c r="K580" i="16"/>
  <c r="J580" i="16"/>
  <c r="U580" i="16" s="1"/>
  <c r="V580" i="16" s="1"/>
  <c r="R579" i="16"/>
  <c r="Q579" i="16"/>
  <c r="O579" i="16"/>
  <c r="N579" i="16"/>
  <c r="M579" i="16"/>
  <c r="L579" i="16"/>
  <c r="K579" i="16"/>
  <c r="J579" i="16"/>
  <c r="R578" i="16"/>
  <c r="Q578" i="16"/>
  <c r="O578" i="16"/>
  <c r="N578" i="16"/>
  <c r="M578" i="16"/>
  <c r="L578" i="16"/>
  <c r="K578" i="16"/>
  <c r="J578" i="16"/>
  <c r="R577" i="16"/>
  <c r="Q577" i="16"/>
  <c r="O577" i="16"/>
  <c r="N577" i="16"/>
  <c r="M577" i="16"/>
  <c r="L577" i="16"/>
  <c r="K577" i="16"/>
  <c r="J577" i="16"/>
  <c r="R576" i="16"/>
  <c r="Q576" i="16"/>
  <c r="O576" i="16"/>
  <c r="N576" i="16"/>
  <c r="M576" i="16"/>
  <c r="L576" i="16"/>
  <c r="K576" i="16"/>
  <c r="J576" i="16"/>
  <c r="R575" i="16"/>
  <c r="Q575" i="16"/>
  <c r="O575" i="16"/>
  <c r="N575" i="16"/>
  <c r="M575" i="16"/>
  <c r="L575" i="16"/>
  <c r="K575" i="16"/>
  <c r="J575" i="16"/>
  <c r="R574" i="16"/>
  <c r="Q574" i="16"/>
  <c r="O574" i="16"/>
  <c r="N574" i="16"/>
  <c r="M574" i="16"/>
  <c r="L574" i="16"/>
  <c r="K574" i="16"/>
  <c r="J574" i="16"/>
  <c r="U574" i="16" s="1"/>
  <c r="V574" i="16" s="1"/>
  <c r="R573" i="16"/>
  <c r="Q573" i="16"/>
  <c r="O573" i="16"/>
  <c r="N573" i="16"/>
  <c r="M573" i="16"/>
  <c r="L573" i="16"/>
  <c r="K573" i="16"/>
  <c r="J573" i="16"/>
  <c r="R572" i="16"/>
  <c r="Q572" i="16"/>
  <c r="O572" i="16"/>
  <c r="N572" i="16"/>
  <c r="M572" i="16"/>
  <c r="L572" i="16"/>
  <c r="K572" i="16"/>
  <c r="J572" i="16"/>
  <c r="R571" i="16"/>
  <c r="Q571" i="16"/>
  <c r="O571" i="16"/>
  <c r="N571" i="16"/>
  <c r="M571" i="16"/>
  <c r="L571" i="16"/>
  <c r="K571" i="16"/>
  <c r="J571" i="16"/>
  <c r="U571" i="16" s="1"/>
  <c r="V571" i="16" s="1"/>
  <c r="R570" i="16"/>
  <c r="Q570" i="16"/>
  <c r="O570" i="16"/>
  <c r="N570" i="16"/>
  <c r="M570" i="16"/>
  <c r="L570" i="16"/>
  <c r="K570" i="16"/>
  <c r="J570" i="16"/>
  <c r="R569" i="16"/>
  <c r="Q569" i="16"/>
  <c r="O569" i="16"/>
  <c r="N569" i="16"/>
  <c r="M569" i="16"/>
  <c r="L569" i="16"/>
  <c r="K569" i="16"/>
  <c r="J569" i="16"/>
  <c r="R568" i="16"/>
  <c r="Q568" i="16"/>
  <c r="O568" i="16"/>
  <c r="N568" i="16"/>
  <c r="M568" i="16"/>
  <c r="L568" i="16"/>
  <c r="K568" i="16"/>
  <c r="J568" i="16"/>
  <c r="R567" i="16"/>
  <c r="Q567" i="16"/>
  <c r="O567" i="16"/>
  <c r="N567" i="16"/>
  <c r="M567" i="16"/>
  <c r="L567" i="16"/>
  <c r="K567" i="16"/>
  <c r="J567" i="16"/>
  <c r="R566" i="16"/>
  <c r="Q566" i="16"/>
  <c r="O566" i="16"/>
  <c r="N566" i="16"/>
  <c r="M566" i="16"/>
  <c r="L566" i="16"/>
  <c r="K566" i="16"/>
  <c r="J566" i="16"/>
  <c r="R565" i="16"/>
  <c r="Q565" i="16"/>
  <c r="O565" i="16"/>
  <c r="N565" i="16"/>
  <c r="M565" i="16"/>
  <c r="L565" i="16"/>
  <c r="K565" i="16"/>
  <c r="J565" i="16"/>
  <c r="R564" i="16"/>
  <c r="Q564" i="16"/>
  <c r="O564" i="16"/>
  <c r="N564" i="16"/>
  <c r="M564" i="16"/>
  <c r="L564" i="16"/>
  <c r="K564" i="16"/>
  <c r="J564" i="16"/>
  <c r="R563" i="16"/>
  <c r="Q563" i="16"/>
  <c r="O563" i="16"/>
  <c r="N563" i="16"/>
  <c r="M563" i="16"/>
  <c r="L563" i="16"/>
  <c r="K563" i="16"/>
  <c r="J563" i="16"/>
  <c r="U563" i="16" s="1"/>
  <c r="V563" i="16" s="1"/>
  <c r="R562" i="16"/>
  <c r="Q562" i="16"/>
  <c r="O562" i="16"/>
  <c r="N562" i="16"/>
  <c r="M562" i="16"/>
  <c r="L562" i="16"/>
  <c r="K562" i="16"/>
  <c r="J562" i="16"/>
  <c r="R561" i="16"/>
  <c r="Q561" i="16"/>
  <c r="O561" i="16"/>
  <c r="N561" i="16"/>
  <c r="M561" i="16"/>
  <c r="L561" i="16"/>
  <c r="K561" i="16"/>
  <c r="J561" i="16"/>
  <c r="R560" i="16"/>
  <c r="Q560" i="16"/>
  <c r="O560" i="16"/>
  <c r="N560" i="16"/>
  <c r="M560" i="16"/>
  <c r="L560" i="16"/>
  <c r="K560" i="16"/>
  <c r="J560" i="16"/>
  <c r="R559" i="16"/>
  <c r="Q559" i="16"/>
  <c r="O559" i="16"/>
  <c r="N559" i="16"/>
  <c r="M559" i="16"/>
  <c r="L559" i="16"/>
  <c r="K559" i="16"/>
  <c r="J559" i="16"/>
  <c r="U559" i="16" s="1"/>
  <c r="V559" i="16" s="1"/>
  <c r="R558" i="16"/>
  <c r="Q558" i="16"/>
  <c r="O558" i="16"/>
  <c r="N558" i="16"/>
  <c r="M558" i="16"/>
  <c r="L558" i="16"/>
  <c r="K558" i="16"/>
  <c r="J558" i="16"/>
  <c r="R557" i="16"/>
  <c r="Q557" i="16"/>
  <c r="O557" i="16"/>
  <c r="N557" i="16"/>
  <c r="M557" i="16"/>
  <c r="L557" i="16"/>
  <c r="K557" i="16"/>
  <c r="J557" i="16"/>
  <c r="R556" i="16"/>
  <c r="Q556" i="16"/>
  <c r="O556" i="16"/>
  <c r="N556" i="16"/>
  <c r="M556" i="16"/>
  <c r="L556" i="16"/>
  <c r="K556" i="16"/>
  <c r="J556" i="16"/>
  <c r="R555" i="16"/>
  <c r="Q555" i="16"/>
  <c r="O555" i="16"/>
  <c r="N555" i="16"/>
  <c r="M555" i="16"/>
  <c r="L555" i="16"/>
  <c r="K555" i="16"/>
  <c r="J555" i="16"/>
  <c r="R554" i="16"/>
  <c r="Q554" i="16"/>
  <c r="O554" i="16"/>
  <c r="N554" i="16"/>
  <c r="M554" i="16"/>
  <c r="L554" i="16"/>
  <c r="K554" i="16"/>
  <c r="J554" i="16"/>
  <c r="R553" i="16"/>
  <c r="Q553" i="16"/>
  <c r="O553" i="16"/>
  <c r="N553" i="16"/>
  <c r="M553" i="16"/>
  <c r="L553" i="16"/>
  <c r="K553" i="16"/>
  <c r="J553" i="16"/>
  <c r="R552" i="16"/>
  <c r="Q552" i="16"/>
  <c r="O552" i="16"/>
  <c r="N552" i="16"/>
  <c r="M552" i="16"/>
  <c r="L552" i="16"/>
  <c r="K552" i="16"/>
  <c r="J552" i="16"/>
  <c r="R551" i="16"/>
  <c r="Q551" i="16"/>
  <c r="O551" i="16"/>
  <c r="N551" i="16"/>
  <c r="M551" i="16"/>
  <c r="L551" i="16"/>
  <c r="K551" i="16"/>
  <c r="J551" i="16"/>
  <c r="R550" i="16"/>
  <c r="Q550" i="16"/>
  <c r="O550" i="16"/>
  <c r="N550" i="16"/>
  <c r="M550" i="16"/>
  <c r="L550" i="16"/>
  <c r="K550" i="16"/>
  <c r="J550" i="16"/>
  <c r="R549" i="16"/>
  <c r="Q549" i="16"/>
  <c r="O549" i="16"/>
  <c r="N549" i="16"/>
  <c r="M549" i="16"/>
  <c r="L549" i="16"/>
  <c r="K549" i="16"/>
  <c r="J549" i="16"/>
  <c r="R548" i="16"/>
  <c r="Q548" i="16"/>
  <c r="O548" i="16"/>
  <c r="N548" i="16"/>
  <c r="M548" i="16"/>
  <c r="L548" i="16"/>
  <c r="K548" i="16"/>
  <c r="J548" i="16"/>
  <c r="R547" i="16"/>
  <c r="Q547" i="16"/>
  <c r="O547" i="16"/>
  <c r="N547" i="16"/>
  <c r="M547" i="16"/>
  <c r="L547" i="16"/>
  <c r="K547" i="16"/>
  <c r="J547" i="16"/>
  <c r="R546" i="16"/>
  <c r="Q546" i="16"/>
  <c r="O546" i="16"/>
  <c r="N546" i="16"/>
  <c r="M546" i="16"/>
  <c r="L546" i="16"/>
  <c r="K546" i="16"/>
  <c r="J546" i="16"/>
  <c r="R545" i="16"/>
  <c r="Q545" i="16"/>
  <c r="O545" i="16"/>
  <c r="N545" i="16"/>
  <c r="M545" i="16"/>
  <c r="L545" i="16"/>
  <c r="K545" i="16"/>
  <c r="J545" i="16"/>
  <c r="R544" i="16"/>
  <c r="Q544" i="16"/>
  <c r="O544" i="16"/>
  <c r="N544" i="16"/>
  <c r="M544" i="16"/>
  <c r="L544" i="16"/>
  <c r="K544" i="16"/>
  <c r="J544" i="16"/>
  <c r="R543" i="16"/>
  <c r="Q543" i="16"/>
  <c r="O543" i="16"/>
  <c r="N543" i="16"/>
  <c r="M543" i="16"/>
  <c r="L543" i="16"/>
  <c r="K543" i="16"/>
  <c r="J543" i="16"/>
  <c r="R542" i="16"/>
  <c r="Q542" i="16"/>
  <c r="O542" i="16"/>
  <c r="N542" i="16"/>
  <c r="M542" i="16"/>
  <c r="L542" i="16"/>
  <c r="K542" i="16"/>
  <c r="J542" i="16"/>
  <c r="R541" i="16"/>
  <c r="Q541" i="16"/>
  <c r="O541" i="16"/>
  <c r="N541" i="16"/>
  <c r="M541" i="16"/>
  <c r="L541" i="16"/>
  <c r="K541" i="16"/>
  <c r="J541" i="16"/>
  <c r="R540" i="16"/>
  <c r="Q540" i="16"/>
  <c r="O540" i="16"/>
  <c r="N540" i="16"/>
  <c r="M540" i="16"/>
  <c r="L540" i="16"/>
  <c r="K540" i="16"/>
  <c r="J540" i="16"/>
  <c r="R539" i="16"/>
  <c r="Q539" i="16"/>
  <c r="O539" i="16"/>
  <c r="N539" i="16"/>
  <c r="M539" i="16"/>
  <c r="L539" i="16"/>
  <c r="K539" i="16"/>
  <c r="J539" i="16"/>
  <c r="R538" i="16"/>
  <c r="Q538" i="16"/>
  <c r="O538" i="16"/>
  <c r="N538" i="16"/>
  <c r="M538" i="16"/>
  <c r="L538" i="16"/>
  <c r="K538" i="16"/>
  <c r="J538" i="16"/>
  <c r="R537" i="16"/>
  <c r="Q537" i="16"/>
  <c r="O537" i="16"/>
  <c r="N537" i="16"/>
  <c r="M537" i="16"/>
  <c r="L537" i="16"/>
  <c r="K537" i="16"/>
  <c r="J537" i="16"/>
  <c r="R536" i="16"/>
  <c r="Q536" i="16"/>
  <c r="O536" i="16"/>
  <c r="N536" i="16"/>
  <c r="M536" i="16"/>
  <c r="L536" i="16"/>
  <c r="K536" i="16"/>
  <c r="J536" i="16"/>
  <c r="R535" i="16"/>
  <c r="Q535" i="16"/>
  <c r="O535" i="16"/>
  <c r="N535" i="16"/>
  <c r="M535" i="16"/>
  <c r="L535" i="16"/>
  <c r="K535" i="16"/>
  <c r="J535" i="16"/>
  <c r="U535" i="16" s="1"/>
  <c r="V535" i="16" s="1"/>
  <c r="R534" i="16"/>
  <c r="Q534" i="16"/>
  <c r="O534" i="16"/>
  <c r="N534" i="16"/>
  <c r="M534" i="16"/>
  <c r="L534" i="16"/>
  <c r="K534" i="16"/>
  <c r="J534" i="16"/>
  <c r="R252" i="16"/>
  <c r="Q252" i="16"/>
  <c r="O252" i="16"/>
  <c r="N252" i="16"/>
  <c r="M252" i="16"/>
  <c r="L252" i="16"/>
  <c r="K252" i="16"/>
  <c r="J252" i="16"/>
  <c r="R258" i="16"/>
  <c r="Q258" i="16"/>
  <c r="O258" i="16"/>
  <c r="N258" i="16"/>
  <c r="M258" i="16"/>
  <c r="L258" i="16"/>
  <c r="K258" i="16"/>
  <c r="J258" i="16"/>
  <c r="R257" i="16"/>
  <c r="Q257" i="16"/>
  <c r="O257" i="16"/>
  <c r="N257" i="16"/>
  <c r="M257" i="16"/>
  <c r="L257" i="16"/>
  <c r="K257" i="16"/>
  <c r="J257" i="16"/>
  <c r="R256" i="16"/>
  <c r="Q256" i="16"/>
  <c r="O256" i="16"/>
  <c r="N256" i="16"/>
  <c r="M256" i="16"/>
  <c r="L256" i="16"/>
  <c r="K256" i="16"/>
  <c r="J256" i="16"/>
  <c r="R254" i="16"/>
  <c r="Q254" i="16"/>
  <c r="O254" i="16"/>
  <c r="N254" i="16"/>
  <c r="M254" i="16"/>
  <c r="L254" i="16"/>
  <c r="K254" i="16"/>
  <c r="J254" i="16"/>
  <c r="R255" i="16"/>
  <c r="Q255" i="16"/>
  <c r="O255" i="16"/>
  <c r="N255" i="16"/>
  <c r="M255" i="16"/>
  <c r="L255" i="16"/>
  <c r="K255" i="16"/>
  <c r="J255" i="16"/>
  <c r="R253" i="16"/>
  <c r="Q253" i="16"/>
  <c r="O253" i="16"/>
  <c r="N253" i="16"/>
  <c r="M253" i="16"/>
  <c r="L253" i="16"/>
  <c r="K253" i="16"/>
  <c r="J253" i="16"/>
  <c r="R251" i="16"/>
  <c r="Q251" i="16"/>
  <c r="O251" i="16"/>
  <c r="N251" i="16"/>
  <c r="M251" i="16"/>
  <c r="L251" i="16"/>
  <c r="K251" i="16"/>
  <c r="J251" i="16"/>
  <c r="R209" i="16"/>
  <c r="Q209" i="16"/>
  <c r="O209" i="16"/>
  <c r="N209" i="16"/>
  <c r="M209" i="16"/>
  <c r="L209" i="16"/>
  <c r="K209" i="16"/>
  <c r="J209" i="16"/>
  <c r="R208" i="16"/>
  <c r="Q208" i="16"/>
  <c r="O208" i="16"/>
  <c r="N208" i="16"/>
  <c r="M208" i="16"/>
  <c r="L208" i="16"/>
  <c r="K208" i="16"/>
  <c r="J208" i="16"/>
  <c r="R207" i="16"/>
  <c r="Q207" i="16"/>
  <c r="O207" i="16"/>
  <c r="N207" i="16"/>
  <c r="M207" i="16"/>
  <c r="L207" i="16"/>
  <c r="K207" i="16"/>
  <c r="J207" i="16"/>
  <c r="U207" i="16" s="1"/>
  <c r="V207" i="16" s="1"/>
  <c r="R206" i="16"/>
  <c r="Q206" i="16"/>
  <c r="O206" i="16"/>
  <c r="N206" i="16"/>
  <c r="M206" i="16"/>
  <c r="L206" i="16"/>
  <c r="K206" i="16"/>
  <c r="J206" i="16"/>
  <c r="R205" i="16"/>
  <c r="Q205" i="16"/>
  <c r="O205" i="16"/>
  <c r="N205" i="16"/>
  <c r="M205" i="16"/>
  <c r="L205" i="16"/>
  <c r="K205" i="16"/>
  <c r="J205" i="16"/>
  <c r="R204" i="16"/>
  <c r="Q204" i="16"/>
  <c r="O204" i="16"/>
  <c r="N204" i="16"/>
  <c r="M204" i="16"/>
  <c r="L204" i="16"/>
  <c r="K204" i="16"/>
  <c r="J204" i="16"/>
  <c r="R203" i="16"/>
  <c r="Q203" i="16"/>
  <c r="O203" i="16"/>
  <c r="N203" i="16"/>
  <c r="M203" i="16"/>
  <c r="L203" i="16"/>
  <c r="K203" i="16"/>
  <c r="J203" i="16"/>
  <c r="R202" i="16"/>
  <c r="Q202" i="16"/>
  <c r="O202" i="16"/>
  <c r="N202" i="16"/>
  <c r="M202" i="16"/>
  <c r="L202" i="16"/>
  <c r="K202" i="16"/>
  <c r="J202" i="16"/>
  <c r="R201" i="16"/>
  <c r="Q201" i="16"/>
  <c r="O201" i="16"/>
  <c r="N201" i="16"/>
  <c r="M201" i="16"/>
  <c r="L201" i="16"/>
  <c r="K201" i="16"/>
  <c r="J201" i="16"/>
  <c r="U201" i="16" s="1"/>
  <c r="V201" i="16" s="1"/>
  <c r="R200" i="16"/>
  <c r="Q200" i="16"/>
  <c r="O200" i="16"/>
  <c r="N200" i="16"/>
  <c r="M200" i="16"/>
  <c r="L200" i="16"/>
  <c r="K200" i="16"/>
  <c r="J200" i="16"/>
  <c r="U200" i="16" s="1"/>
  <c r="V200" i="16" s="1"/>
  <c r="R199" i="16"/>
  <c r="Q199" i="16"/>
  <c r="O199" i="16"/>
  <c r="N199" i="16"/>
  <c r="M199" i="16"/>
  <c r="L199" i="16"/>
  <c r="K199" i="16"/>
  <c r="J199" i="16"/>
  <c r="R161" i="16"/>
  <c r="Q161" i="16"/>
  <c r="O161" i="16"/>
  <c r="N161" i="16"/>
  <c r="M161" i="16"/>
  <c r="L161" i="16"/>
  <c r="K161" i="16"/>
  <c r="J161" i="16"/>
  <c r="R160" i="16"/>
  <c r="Q160" i="16"/>
  <c r="O160" i="16"/>
  <c r="N160" i="16"/>
  <c r="M160" i="16"/>
  <c r="L160" i="16"/>
  <c r="K160" i="16"/>
  <c r="J160" i="16"/>
  <c r="R440" i="16"/>
  <c r="Q440" i="16"/>
  <c r="O440" i="16"/>
  <c r="N440" i="16"/>
  <c r="M440" i="16"/>
  <c r="L440" i="16"/>
  <c r="K440" i="16"/>
  <c r="J440" i="16"/>
  <c r="R439" i="16"/>
  <c r="Q439" i="16"/>
  <c r="O439" i="16"/>
  <c r="N439" i="16"/>
  <c r="M439" i="16"/>
  <c r="L439" i="16"/>
  <c r="K439" i="16"/>
  <c r="J439" i="16"/>
  <c r="R438" i="16"/>
  <c r="Q438" i="16"/>
  <c r="O438" i="16"/>
  <c r="N438" i="16"/>
  <c r="M438" i="16"/>
  <c r="L438" i="16"/>
  <c r="K438" i="16"/>
  <c r="J438" i="16"/>
  <c r="R437" i="16"/>
  <c r="Q437" i="16"/>
  <c r="O437" i="16"/>
  <c r="N437" i="16"/>
  <c r="M437" i="16"/>
  <c r="L437" i="16"/>
  <c r="K437" i="16"/>
  <c r="J437" i="16"/>
  <c r="R436" i="16"/>
  <c r="Q436" i="16"/>
  <c r="O436" i="16"/>
  <c r="N436" i="16"/>
  <c r="M436" i="16"/>
  <c r="L436" i="16"/>
  <c r="K436" i="16"/>
  <c r="J436" i="16"/>
  <c r="R435" i="16"/>
  <c r="Q435" i="16"/>
  <c r="O435" i="16"/>
  <c r="N435" i="16"/>
  <c r="M435" i="16"/>
  <c r="L435" i="16"/>
  <c r="K435" i="16"/>
  <c r="J435" i="16"/>
  <c r="R434" i="16"/>
  <c r="Q434" i="16"/>
  <c r="O434" i="16"/>
  <c r="N434" i="16"/>
  <c r="M434" i="16"/>
  <c r="L434" i="16"/>
  <c r="K434" i="16"/>
  <c r="J434" i="16"/>
  <c r="R433" i="16"/>
  <c r="Q433" i="16"/>
  <c r="O433" i="16"/>
  <c r="N433" i="16"/>
  <c r="M433" i="16"/>
  <c r="L433" i="16"/>
  <c r="K433" i="16"/>
  <c r="J433" i="16"/>
  <c r="R432" i="16"/>
  <c r="Q432" i="16"/>
  <c r="O432" i="16"/>
  <c r="N432" i="16"/>
  <c r="M432" i="16"/>
  <c r="L432" i="16"/>
  <c r="K432" i="16"/>
  <c r="J432" i="16"/>
  <c r="R431" i="16"/>
  <c r="Q431" i="16"/>
  <c r="O431" i="16"/>
  <c r="N431" i="16"/>
  <c r="M431" i="16"/>
  <c r="L431" i="16"/>
  <c r="K431" i="16"/>
  <c r="J431" i="16"/>
  <c r="R430" i="16"/>
  <c r="Q430" i="16"/>
  <c r="O430" i="16"/>
  <c r="N430" i="16"/>
  <c r="M430" i="16"/>
  <c r="L430" i="16"/>
  <c r="K430" i="16"/>
  <c r="J430" i="16"/>
  <c r="R429" i="16"/>
  <c r="Q429" i="16"/>
  <c r="O429" i="16"/>
  <c r="N429" i="16"/>
  <c r="M429" i="16"/>
  <c r="L429" i="16"/>
  <c r="K429" i="16"/>
  <c r="J429" i="16"/>
  <c r="R428" i="16"/>
  <c r="Q428" i="16"/>
  <c r="O428" i="16"/>
  <c r="N428" i="16"/>
  <c r="M428" i="16"/>
  <c r="L428" i="16"/>
  <c r="K428" i="16"/>
  <c r="J428" i="16"/>
  <c r="R427" i="16"/>
  <c r="Q427" i="16"/>
  <c r="O427" i="16"/>
  <c r="N427" i="16"/>
  <c r="M427" i="16"/>
  <c r="L427" i="16"/>
  <c r="K427" i="16"/>
  <c r="J427" i="16"/>
  <c r="R426" i="16"/>
  <c r="Q426" i="16"/>
  <c r="O426" i="16"/>
  <c r="N426" i="16"/>
  <c r="M426" i="16"/>
  <c r="L426" i="16"/>
  <c r="K426" i="16"/>
  <c r="J426" i="16"/>
  <c r="R425" i="16"/>
  <c r="Q425" i="16"/>
  <c r="O425" i="16"/>
  <c r="N425" i="16"/>
  <c r="M425" i="16"/>
  <c r="L425" i="16"/>
  <c r="K425" i="16"/>
  <c r="J425" i="16"/>
  <c r="U425" i="16" s="1"/>
  <c r="V425" i="16" s="1"/>
  <c r="R424" i="16"/>
  <c r="Q424" i="16"/>
  <c r="O424" i="16"/>
  <c r="N424" i="16"/>
  <c r="M424" i="16"/>
  <c r="L424" i="16"/>
  <c r="K424" i="16"/>
  <c r="J424" i="16"/>
  <c r="R423" i="16"/>
  <c r="Q423" i="16"/>
  <c r="O423" i="16"/>
  <c r="N423" i="16"/>
  <c r="M423" i="16"/>
  <c r="L423" i="16"/>
  <c r="K423" i="16"/>
  <c r="J423" i="16"/>
  <c r="R422" i="16"/>
  <c r="Q422" i="16"/>
  <c r="O422" i="16"/>
  <c r="N422" i="16"/>
  <c r="M422" i="16"/>
  <c r="L422" i="16"/>
  <c r="K422" i="16"/>
  <c r="J422" i="16"/>
  <c r="R421" i="16"/>
  <c r="Q421" i="16"/>
  <c r="O421" i="16"/>
  <c r="N421" i="16"/>
  <c r="M421" i="16"/>
  <c r="L421" i="16"/>
  <c r="K421" i="16"/>
  <c r="J421" i="16"/>
  <c r="U421" i="16" s="1"/>
  <c r="V421" i="16" s="1"/>
  <c r="R420" i="16"/>
  <c r="Q420" i="16"/>
  <c r="O420" i="16"/>
  <c r="N420" i="16"/>
  <c r="M420" i="16"/>
  <c r="L420" i="16"/>
  <c r="K420" i="16"/>
  <c r="J420" i="16"/>
  <c r="R419" i="16"/>
  <c r="Q419" i="16"/>
  <c r="O419" i="16"/>
  <c r="N419" i="16"/>
  <c r="M419" i="16"/>
  <c r="L419" i="16"/>
  <c r="K419" i="16"/>
  <c r="J419" i="16"/>
  <c r="R418" i="16"/>
  <c r="Q418" i="16"/>
  <c r="O418" i="16"/>
  <c r="N418" i="16"/>
  <c r="M418" i="16"/>
  <c r="L418" i="16"/>
  <c r="K418" i="16"/>
  <c r="J418" i="16"/>
  <c r="R417" i="16"/>
  <c r="Q417" i="16"/>
  <c r="O417" i="16"/>
  <c r="N417" i="16"/>
  <c r="M417" i="16"/>
  <c r="L417" i="16"/>
  <c r="K417" i="16"/>
  <c r="J417" i="16"/>
  <c r="R416" i="16"/>
  <c r="Q416" i="16"/>
  <c r="O416" i="16"/>
  <c r="N416" i="16"/>
  <c r="M416" i="16"/>
  <c r="L416" i="16"/>
  <c r="K416" i="16"/>
  <c r="J416" i="16"/>
  <c r="R415" i="16"/>
  <c r="Q415" i="16"/>
  <c r="O415" i="16"/>
  <c r="N415" i="16"/>
  <c r="M415" i="16"/>
  <c r="L415" i="16"/>
  <c r="K415" i="16"/>
  <c r="J415" i="16"/>
  <c r="R414" i="16"/>
  <c r="Q414" i="16"/>
  <c r="O414" i="16"/>
  <c r="N414" i="16"/>
  <c r="M414" i="16"/>
  <c r="L414" i="16"/>
  <c r="K414" i="16"/>
  <c r="J414" i="16"/>
  <c r="U414" i="16" s="1"/>
  <c r="V414" i="16" s="1"/>
  <c r="R413" i="16"/>
  <c r="Q413" i="16"/>
  <c r="O413" i="16"/>
  <c r="N413" i="16"/>
  <c r="M413" i="16"/>
  <c r="L413" i="16"/>
  <c r="K413" i="16"/>
  <c r="J413" i="16"/>
  <c r="R412" i="16"/>
  <c r="Q412" i="16"/>
  <c r="O412" i="16"/>
  <c r="N412" i="16"/>
  <c r="M412" i="16"/>
  <c r="L412" i="16"/>
  <c r="K412" i="16"/>
  <c r="J412" i="16"/>
  <c r="R411" i="16"/>
  <c r="Q411" i="16"/>
  <c r="O411" i="16"/>
  <c r="N411" i="16"/>
  <c r="M411" i="16"/>
  <c r="L411" i="16"/>
  <c r="K411" i="16"/>
  <c r="J411" i="16"/>
  <c r="U411" i="16" s="1"/>
  <c r="V411" i="16" s="1"/>
  <c r="R410" i="16"/>
  <c r="Q410" i="16"/>
  <c r="O410" i="16"/>
  <c r="N410" i="16"/>
  <c r="M410" i="16"/>
  <c r="L410" i="16"/>
  <c r="K410" i="16"/>
  <c r="J410" i="16"/>
  <c r="U410" i="16" s="1"/>
  <c r="V410" i="16" s="1"/>
  <c r="R409" i="16"/>
  <c r="Q409" i="16"/>
  <c r="O409" i="16"/>
  <c r="N409" i="16"/>
  <c r="M409" i="16"/>
  <c r="L409" i="16"/>
  <c r="K409" i="16"/>
  <c r="J409" i="16"/>
  <c r="U409" i="16" s="1"/>
  <c r="V409" i="16" s="1"/>
  <c r="R408" i="16"/>
  <c r="Q408" i="16"/>
  <c r="O408" i="16"/>
  <c r="N408" i="16"/>
  <c r="M408" i="16"/>
  <c r="L408" i="16"/>
  <c r="K408" i="16"/>
  <c r="J408" i="16"/>
  <c r="R407" i="16"/>
  <c r="Q407" i="16"/>
  <c r="O407" i="16"/>
  <c r="N407" i="16"/>
  <c r="M407" i="16"/>
  <c r="L407" i="16"/>
  <c r="K407" i="16"/>
  <c r="J407" i="16"/>
  <c r="R406" i="16"/>
  <c r="Q406" i="16"/>
  <c r="O406" i="16"/>
  <c r="N406" i="16"/>
  <c r="M406" i="16"/>
  <c r="L406" i="16"/>
  <c r="K406" i="16"/>
  <c r="J406" i="16"/>
  <c r="R405" i="16"/>
  <c r="Q405" i="16"/>
  <c r="O405" i="16"/>
  <c r="N405" i="16"/>
  <c r="M405" i="16"/>
  <c r="L405" i="16"/>
  <c r="K405" i="16"/>
  <c r="J405" i="16"/>
  <c r="R404" i="16"/>
  <c r="Q404" i="16"/>
  <c r="O404" i="16"/>
  <c r="N404" i="16"/>
  <c r="M404" i="16"/>
  <c r="L404" i="16"/>
  <c r="K404" i="16"/>
  <c r="J404" i="16"/>
  <c r="R403" i="16"/>
  <c r="Q403" i="16"/>
  <c r="O403" i="16"/>
  <c r="N403" i="16"/>
  <c r="M403" i="16"/>
  <c r="L403" i="16"/>
  <c r="K403" i="16"/>
  <c r="J403" i="16"/>
  <c r="R402" i="16"/>
  <c r="Q402" i="16"/>
  <c r="O402" i="16"/>
  <c r="N402" i="16"/>
  <c r="M402" i="16"/>
  <c r="L402" i="16"/>
  <c r="K402" i="16"/>
  <c r="J402" i="16"/>
  <c r="U402" i="16" s="1"/>
  <c r="V402" i="16" s="1"/>
  <c r="R401" i="16"/>
  <c r="Q401" i="16"/>
  <c r="O401" i="16"/>
  <c r="N401" i="16"/>
  <c r="M401" i="16"/>
  <c r="L401" i="16"/>
  <c r="K401" i="16"/>
  <c r="J401" i="16"/>
  <c r="R400" i="16"/>
  <c r="Q400" i="16"/>
  <c r="O400" i="16"/>
  <c r="N400" i="16"/>
  <c r="M400" i="16"/>
  <c r="L400" i="16"/>
  <c r="K400" i="16"/>
  <c r="J400" i="16"/>
  <c r="U400" i="16" s="1"/>
  <c r="V400" i="16" s="1"/>
  <c r="R399" i="16"/>
  <c r="Q399" i="16"/>
  <c r="O399" i="16"/>
  <c r="N399" i="16"/>
  <c r="M399" i="16"/>
  <c r="L399" i="16"/>
  <c r="K399" i="16"/>
  <c r="J399" i="16"/>
  <c r="R398" i="16"/>
  <c r="Q398" i="16"/>
  <c r="O398" i="16"/>
  <c r="N398" i="16"/>
  <c r="M398" i="16"/>
  <c r="L398" i="16"/>
  <c r="K398" i="16"/>
  <c r="J398" i="16"/>
  <c r="U398" i="16" s="1"/>
  <c r="V398" i="16" s="1"/>
  <c r="R397" i="16"/>
  <c r="Q397" i="16"/>
  <c r="O397" i="16"/>
  <c r="N397" i="16"/>
  <c r="M397" i="16"/>
  <c r="L397" i="16"/>
  <c r="K397" i="16"/>
  <c r="J397" i="16"/>
  <c r="R396" i="16"/>
  <c r="Q396" i="16"/>
  <c r="O396" i="16"/>
  <c r="N396" i="16"/>
  <c r="M396" i="16"/>
  <c r="L396" i="16"/>
  <c r="K396" i="16"/>
  <c r="J396" i="16"/>
  <c r="R395" i="16"/>
  <c r="Q395" i="16"/>
  <c r="O395" i="16"/>
  <c r="N395" i="16"/>
  <c r="M395" i="16"/>
  <c r="L395" i="16"/>
  <c r="K395" i="16"/>
  <c r="J395" i="16"/>
  <c r="R394" i="16"/>
  <c r="Q394" i="16"/>
  <c r="O394" i="16"/>
  <c r="N394" i="16"/>
  <c r="M394" i="16"/>
  <c r="L394" i="16"/>
  <c r="K394" i="16"/>
  <c r="J394" i="16"/>
  <c r="R393" i="16"/>
  <c r="Q393" i="16"/>
  <c r="O393" i="16"/>
  <c r="N393" i="16"/>
  <c r="M393" i="16"/>
  <c r="L393" i="16"/>
  <c r="K393" i="16"/>
  <c r="J393" i="16"/>
  <c r="R392" i="16"/>
  <c r="Q392" i="16"/>
  <c r="O392" i="16"/>
  <c r="N392" i="16"/>
  <c r="M392" i="16"/>
  <c r="L392" i="16"/>
  <c r="K392" i="16"/>
  <c r="J392" i="16"/>
  <c r="R391" i="16"/>
  <c r="Q391" i="16"/>
  <c r="O391" i="16"/>
  <c r="N391" i="16"/>
  <c r="M391" i="16"/>
  <c r="L391" i="16"/>
  <c r="K391" i="16"/>
  <c r="J391" i="16"/>
  <c r="R390" i="16"/>
  <c r="Q390" i="16"/>
  <c r="O390" i="16"/>
  <c r="N390" i="16"/>
  <c r="M390" i="16"/>
  <c r="L390" i="16"/>
  <c r="K390" i="16"/>
  <c r="J390" i="16"/>
  <c r="R389" i="16"/>
  <c r="Q389" i="16"/>
  <c r="O389" i="16"/>
  <c r="N389" i="16"/>
  <c r="M389" i="16"/>
  <c r="L389" i="16"/>
  <c r="K389" i="16"/>
  <c r="J389" i="16"/>
  <c r="R388" i="16"/>
  <c r="Q388" i="16"/>
  <c r="O388" i="16"/>
  <c r="N388" i="16"/>
  <c r="M388" i="16"/>
  <c r="L388" i="16"/>
  <c r="K388" i="16"/>
  <c r="J388" i="16"/>
  <c r="R387" i="16"/>
  <c r="Q387" i="16"/>
  <c r="O387" i="16"/>
  <c r="N387" i="16"/>
  <c r="M387" i="16"/>
  <c r="L387" i="16"/>
  <c r="K387" i="16"/>
  <c r="J387" i="16"/>
  <c r="R386" i="16"/>
  <c r="Q386" i="16"/>
  <c r="O386" i="16"/>
  <c r="N386" i="16"/>
  <c r="M386" i="16"/>
  <c r="L386" i="16"/>
  <c r="K386" i="16"/>
  <c r="J386" i="16"/>
  <c r="R385" i="16"/>
  <c r="Q385" i="16"/>
  <c r="O385" i="16"/>
  <c r="N385" i="16"/>
  <c r="M385" i="16"/>
  <c r="L385" i="16"/>
  <c r="K385" i="16"/>
  <c r="J385" i="16"/>
  <c r="R384" i="16"/>
  <c r="Q384" i="16"/>
  <c r="O384" i="16"/>
  <c r="N384" i="16"/>
  <c r="M384" i="16"/>
  <c r="L384" i="16"/>
  <c r="K384" i="16"/>
  <c r="J384" i="16"/>
  <c r="R383" i="16"/>
  <c r="Q383" i="16"/>
  <c r="O383" i="16"/>
  <c r="N383" i="16"/>
  <c r="M383" i="16"/>
  <c r="L383" i="16"/>
  <c r="K383" i="16"/>
  <c r="J383" i="16"/>
  <c r="R382" i="16"/>
  <c r="Q382" i="16"/>
  <c r="O382" i="16"/>
  <c r="N382" i="16"/>
  <c r="M382" i="16"/>
  <c r="L382" i="16"/>
  <c r="K382" i="16"/>
  <c r="J382" i="16"/>
  <c r="R381" i="16"/>
  <c r="Q381" i="16"/>
  <c r="O381" i="16"/>
  <c r="N381" i="16"/>
  <c r="M381" i="16"/>
  <c r="L381" i="16"/>
  <c r="K381" i="16"/>
  <c r="J381" i="16"/>
  <c r="U381" i="16" s="1"/>
  <c r="V381" i="16" s="1"/>
  <c r="R380" i="16"/>
  <c r="Q380" i="16"/>
  <c r="O380" i="16"/>
  <c r="N380" i="16"/>
  <c r="M380" i="16"/>
  <c r="L380" i="16"/>
  <c r="K380" i="16"/>
  <c r="J380" i="16"/>
  <c r="R379" i="16"/>
  <c r="Q379" i="16"/>
  <c r="O379" i="16"/>
  <c r="N379" i="16"/>
  <c r="M379" i="16"/>
  <c r="L379" i="16"/>
  <c r="K379" i="16"/>
  <c r="J379" i="16"/>
  <c r="R378" i="16"/>
  <c r="Q378" i="16"/>
  <c r="O378" i="16"/>
  <c r="N378" i="16"/>
  <c r="M378" i="16"/>
  <c r="L378" i="16"/>
  <c r="K378" i="16"/>
  <c r="J378" i="16"/>
  <c r="R377" i="16"/>
  <c r="Q377" i="16"/>
  <c r="O377" i="16"/>
  <c r="N377" i="16"/>
  <c r="M377" i="16"/>
  <c r="L377" i="16"/>
  <c r="K377" i="16"/>
  <c r="J377" i="16"/>
  <c r="R376" i="16"/>
  <c r="Q376" i="16"/>
  <c r="O376" i="16"/>
  <c r="N376" i="16"/>
  <c r="M376" i="16"/>
  <c r="L376" i="16"/>
  <c r="K376" i="16"/>
  <c r="J376" i="16"/>
  <c r="R375" i="16"/>
  <c r="Q375" i="16"/>
  <c r="O375" i="16"/>
  <c r="N375" i="16"/>
  <c r="M375" i="16"/>
  <c r="L375" i="16"/>
  <c r="K375" i="16"/>
  <c r="J375" i="16"/>
  <c r="R374" i="16"/>
  <c r="Q374" i="16"/>
  <c r="O374" i="16"/>
  <c r="N374" i="16"/>
  <c r="M374" i="16"/>
  <c r="L374" i="16"/>
  <c r="K374" i="16"/>
  <c r="J374" i="16"/>
  <c r="R373" i="16"/>
  <c r="Q373" i="16"/>
  <c r="O373" i="16"/>
  <c r="N373" i="16"/>
  <c r="M373" i="16"/>
  <c r="L373" i="16"/>
  <c r="K373" i="16"/>
  <c r="J373" i="16"/>
  <c r="R372" i="16"/>
  <c r="Q372" i="16"/>
  <c r="O372" i="16"/>
  <c r="N372" i="16"/>
  <c r="M372" i="16"/>
  <c r="L372" i="16"/>
  <c r="K372" i="16"/>
  <c r="J372" i="16"/>
  <c r="R371" i="16"/>
  <c r="Q371" i="16"/>
  <c r="O371" i="16"/>
  <c r="N371" i="16"/>
  <c r="M371" i="16"/>
  <c r="L371" i="16"/>
  <c r="K371" i="16"/>
  <c r="J371" i="16"/>
  <c r="R370" i="16"/>
  <c r="Q370" i="16"/>
  <c r="O370" i="16"/>
  <c r="N370" i="16"/>
  <c r="M370" i="16"/>
  <c r="L370" i="16"/>
  <c r="K370" i="16"/>
  <c r="J370" i="16"/>
  <c r="R369" i="16"/>
  <c r="Q369" i="16"/>
  <c r="O369" i="16"/>
  <c r="N369" i="16"/>
  <c r="M369" i="16"/>
  <c r="L369" i="16"/>
  <c r="K369" i="16"/>
  <c r="J369" i="16"/>
  <c r="R368" i="16"/>
  <c r="Q368" i="16"/>
  <c r="O368" i="16"/>
  <c r="N368" i="16"/>
  <c r="M368" i="16"/>
  <c r="L368" i="16"/>
  <c r="K368" i="16"/>
  <c r="J368" i="16"/>
  <c r="R367" i="16"/>
  <c r="Q367" i="16"/>
  <c r="O367" i="16"/>
  <c r="N367" i="16"/>
  <c r="M367" i="16"/>
  <c r="L367" i="16"/>
  <c r="K367" i="16"/>
  <c r="J367" i="16"/>
  <c r="R366" i="16"/>
  <c r="Q366" i="16"/>
  <c r="O366" i="16"/>
  <c r="N366" i="16"/>
  <c r="M366" i="16"/>
  <c r="L366" i="16"/>
  <c r="K366" i="16"/>
  <c r="J366" i="16"/>
  <c r="U366" i="16" s="1"/>
  <c r="V366" i="16" s="1"/>
  <c r="R365" i="16"/>
  <c r="Q365" i="16"/>
  <c r="O365" i="16"/>
  <c r="N365" i="16"/>
  <c r="M365" i="16"/>
  <c r="L365" i="16"/>
  <c r="K365" i="16"/>
  <c r="J365" i="16"/>
  <c r="R364" i="16"/>
  <c r="Q364" i="16"/>
  <c r="O364" i="16"/>
  <c r="N364" i="16"/>
  <c r="M364" i="16"/>
  <c r="L364" i="16"/>
  <c r="K364" i="16"/>
  <c r="J364" i="16"/>
  <c r="U364" i="16" s="1"/>
  <c r="V364" i="16" s="1"/>
  <c r="R363" i="16"/>
  <c r="Q363" i="16"/>
  <c r="O363" i="16"/>
  <c r="N363" i="16"/>
  <c r="M363" i="16"/>
  <c r="L363" i="16"/>
  <c r="K363" i="16"/>
  <c r="J363" i="16"/>
  <c r="R362" i="16"/>
  <c r="Q362" i="16"/>
  <c r="O362" i="16"/>
  <c r="N362" i="16"/>
  <c r="M362" i="16"/>
  <c r="L362" i="16"/>
  <c r="K362" i="16"/>
  <c r="J362" i="16"/>
  <c r="R361" i="16"/>
  <c r="Q361" i="16"/>
  <c r="O361" i="16"/>
  <c r="N361" i="16"/>
  <c r="M361" i="16"/>
  <c r="L361" i="16"/>
  <c r="K361" i="16"/>
  <c r="J361" i="16"/>
  <c r="U361" i="16" s="1"/>
  <c r="V361" i="16" s="1"/>
  <c r="R360" i="16"/>
  <c r="Q360" i="16"/>
  <c r="O360" i="16"/>
  <c r="N360" i="16"/>
  <c r="M360" i="16"/>
  <c r="L360" i="16"/>
  <c r="K360" i="16"/>
  <c r="J360" i="16"/>
  <c r="U360" i="16" s="1"/>
  <c r="V360" i="16" s="1"/>
  <c r="R359" i="16"/>
  <c r="Q359" i="16"/>
  <c r="O359" i="16"/>
  <c r="N359" i="16"/>
  <c r="M359" i="16"/>
  <c r="L359" i="16"/>
  <c r="K359" i="16"/>
  <c r="J359" i="16"/>
  <c r="R358" i="16"/>
  <c r="Q358" i="16"/>
  <c r="O358" i="16"/>
  <c r="N358" i="16"/>
  <c r="M358" i="16"/>
  <c r="L358" i="16"/>
  <c r="K358" i="16"/>
  <c r="J358" i="16"/>
  <c r="R357" i="16"/>
  <c r="Q357" i="16"/>
  <c r="O357" i="16"/>
  <c r="N357" i="16"/>
  <c r="M357" i="16"/>
  <c r="L357" i="16"/>
  <c r="K357" i="16"/>
  <c r="J357" i="16"/>
  <c r="R356" i="16"/>
  <c r="Q356" i="16"/>
  <c r="O356" i="16"/>
  <c r="N356" i="16"/>
  <c r="M356" i="16"/>
  <c r="L356" i="16"/>
  <c r="K356" i="16"/>
  <c r="J356" i="16"/>
  <c r="R355" i="16"/>
  <c r="Q355" i="16"/>
  <c r="O355" i="16"/>
  <c r="N355" i="16"/>
  <c r="M355" i="16"/>
  <c r="L355" i="16"/>
  <c r="K355" i="16"/>
  <c r="J355" i="16"/>
  <c r="R354" i="16"/>
  <c r="Q354" i="16"/>
  <c r="O354" i="16"/>
  <c r="N354" i="16"/>
  <c r="M354" i="16"/>
  <c r="L354" i="16"/>
  <c r="K354" i="16"/>
  <c r="J354" i="16"/>
  <c r="R353" i="16"/>
  <c r="Q353" i="16"/>
  <c r="O353" i="16"/>
  <c r="N353" i="16"/>
  <c r="M353" i="16"/>
  <c r="L353" i="16"/>
  <c r="K353" i="16"/>
  <c r="J353" i="16"/>
  <c r="R352" i="16"/>
  <c r="Q352" i="16"/>
  <c r="O352" i="16"/>
  <c r="N352" i="16"/>
  <c r="M352" i="16"/>
  <c r="L352" i="16"/>
  <c r="K352" i="16"/>
  <c r="J352" i="16"/>
  <c r="R351" i="16"/>
  <c r="Q351" i="16"/>
  <c r="O351" i="16"/>
  <c r="N351" i="16"/>
  <c r="M351" i="16"/>
  <c r="L351" i="16"/>
  <c r="K351" i="16"/>
  <c r="J351" i="16"/>
  <c r="R350" i="16"/>
  <c r="Q350" i="16"/>
  <c r="O350" i="16"/>
  <c r="N350" i="16"/>
  <c r="M350" i="16"/>
  <c r="L350" i="16"/>
  <c r="K350" i="16"/>
  <c r="J350" i="16"/>
  <c r="R349" i="16"/>
  <c r="Q349" i="16"/>
  <c r="O349" i="16"/>
  <c r="N349" i="16"/>
  <c r="M349" i="16"/>
  <c r="L349" i="16"/>
  <c r="K349" i="16"/>
  <c r="J349" i="16"/>
  <c r="R348" i="16"/>
  <c r="Q348" i="16"/>
  <c r="O348" i="16"/>
  <c r="N348" i="16"/>
  <c r="M348" i="16"/>
  <c r="L348" i="16"/>
  <c r="K348" i="16"/>
  <c r="J348" i="16"/>
  <c r="R347" i="16"/>
  <c r="Q347" i="16"/>
  <c r="O347" i="16"/>
  <c r="N347" i="16"/>
  <c r="M347" i="16"/>
  <c r="L347" i="16"/>
  <c r="K347" i="16"/>
  <c r="J347" i="16"/>
  <c r="R346" i="16"/>
  <c r="Q346" i="16"/>
  <c r="O346" i="16"/>
  <c r="N346" i="16"/>
  <c r="M346" i="16"/>
  <c r="L346" i="16"/>
  <c r="K346" i="16"/>
  <c r="J346" i="16"/>
  <c r="R345" i="16"/>
  <c r="Q345" i="16"/>
  <c r="O345" i="16"/>
  <c r="N345" i="16"/>
  <c r="M345" i="16"/>
  <c r="L345" i="16"/>
  <c r="K345" i="16"/>
  <c r="J345" i="16"/>
  <c r="R344" i="16"/>
  <c r="Q344" i="16"/>
  <c r="O344" i="16"/>
  <c r="N344" i="16"/>
  <c r="M344" i="16"/>
  <c r="L344" i="16"/>
  <c r="K344" i="16"/>
  <c r="J344" i="16"/>
  <c r="R343" i="16"/>
  <c r="Q343" i="16"/>
  <c r="O343" i="16"/>
  <c r="N343" i="16"/>
  <c r="M343" i="16"/>
  <c r="L343" i="16"/>
  <c r="K343" i="16"/>
  <c r="J343" i="16"/>
  <c r="R342" i="16"/>
  <c r="Q342" i="16"/>
  <c r="O342" i="16"/>
  <c r="N342" i="16"/>
  <c r="M342" i="16"/>
  <c r="L342" i="16"/>
  <c r="K342" i="16"/>
  <c r="J342" i="16"/>
  <c r="R341" i="16"/>
  <c r="Q341" i="16"/>
  <c r="O341" i="16"/>
  <c r="N341" i="16"/>
  <c r="M341" i="16"/>
  <c r="L341" i="16"/>
  <c r="K341" i="16"/>
  <c r="J341" i="16"/>
  <c r="R340" i="16"/>
  <c r="Q340" i="16"/>
  <c r="O340" i="16"/>
  <c r="N340" i="16"/>
  <c r="M340" i="16"/>
  <c r="L340" i="16"/>
  <c r="K340" i="16"/>
  <c r="J340" i="16"/>
  <c r="R339" i="16"/>
  <c r="Q339" i="16"/>
  <c r="O339" i="16"/>
  <c r="N339" i="16"/>
  <c r="M339" i="16"/>
  <c r="L339" i="16"/>
  <c r="K339" i="16"/>
  <c r="J339" i="16"/>
  <c r="R338" i="16"/>
  <c r="Q338" i="16"/>
  <c r="O338" i="16"/>
  <c r="N338" i="16"/>
  <c r="M338" i="16"/>
  <c r="L338" i="16"/>
  <c r="K338" i="16"/>
  <c r="J338" i="16"/>
  <c r="U338" i="16" s="1"/>
  <c r="V338" i="16" s="1"/>
  <c r="R337" i="16"/>
  <c r="Q337" i="16"/>
  <c r="O337" i="16"/>
  <c r="N337" i="16"/>
  <c r="M337" i="16"/>
  <c r="L337" i="16"/>
  <c r="K337" i="16"/>
  <c r="J337" i="16"/>
  <c r="R336" i="16"/>
  <c r="Q336" i="16"/>
  <c r="O336" i="16"/>
  <c r="N336" i="16"/>
  <c r="M336" i="16"/>
  <c r="L336" i="16"/>
  <c r="K336" i="16"/>
  <c r="J336" i="16"/>
  <c r="R335" i="16"/>
  <c r="Q335" i="16"/>
  <c r="O335" i="16"/>
  <c r="N335" i="16"/>
  <c r="M335" i="16"/>
  <c r="L335" i="16"/>
  <c r="K335" i="16"/>
  <c r="J335" i="16"/>
  <c r="R334" i="16"/>
  <c r="Q334" i="16"/>
  <c r="O334" i="16"/>
  <c r="N334" i="16"/>
  <c r="M334" i="16"/>
  <c r="L334" i="16"/>
  <c r="K334" i="16"/>
  <c r="J334" i="16"/>
  <c r="R333" i="16"/>
  <c r="Q333" i="16"/>
  <c r="O333" i="16"/>
  <c r="N333" i="16"/>
  <c r="M333" i="16"/>
  <c r="L333" i="16"/>
  <c r="K333" i="16"/>
  <c r="J333" i="16"/>
  <c r="R332" i="16"/>
  <c r="Q332" i="16"/>
  <c r="O332" i="16"/>
  <c r="N332" i="16"/>
  <c r="M332" i="16"/>
  <c r="L332" i="16"/>
  <c r="K332" i="16"/>
  <c r="J332" i="16"/>
  <c r="R331" i="16"/>
  <c r="Q331" i="16"/>
  <c r="O331" i="16"/>
  <c r="N331" i="16"/>
  <c r="M331" i="16"/>
  <c r="L331" i="16"/>
  <c r="K331" i="16"/>
  <c r="J331" i="16"/>
  <c r="U331" i="16" s="1"/>
  <c r="V331" i="16" s="1"/>
  <c r="R330" i="16"/>
  <c r="Q330" i="16"/>
  <c r="O330" i="16"/>
  <c r="N330" i="16"/>
  <c r="M330" i="16"/>
  <c r="L330" i="16"/>
  <c r="K330" i="16"/>
  <c r="J330" i="16"/>
  <c r="U330" i="16" s="1"/>
  <c r="V330" i="16" s="1"/>
  <c r="R329" i="16"/>
  <c r="Q329" i="16"/>
  <c r="O329" i="16"/>
  <c r="N329" i="16"/>
  <c r="M329" i="16"/>
  <c r="L329" i="16"/>
  <c r="K329" i="16"/>
  <c r="J329" i="16"/>
  <c r="R328" i="16"/>
  <c r="Q328" i="16"/>
  <c r="O328" i="16"/>
  <c r="N328" i="16"/>
  <c r="M328" i="16"/>
  <c r="L328" i="16"/>
  <c r="K328" i="16"/>
  <c r="J328" i="16"/>
  <c r="U328" i="16" s="1"/>
  <c r="V328" i="16" s="1"/>
  <c r="R327" i="16"/>
  <c r="Q327" i="16"/>
  <c r="O327" i="16"/>
  <c r="N327" i="16"/>
  <c r="M327" i="16"/>
  <c r="L327" i="16"/>
  <c r="K327" i="16"/>
  <c r="J327" i="16"/>
  <c r="R326" i="16"/>
  <c r="Q326" i="16"/>
  <c r="O326" i="16"/>
  <c r="N326" i="16"/>
  <c r="M326" i="16"/>
  <c r="L326" i="16"/>
  <c r="K326" i="16"/>
  <c r="J326" i="16"/>
  <c r="R325" i="16"/>
  <c r="Q325" i="16"/>
  <c r="O325" i="16"/>
  <c r="N325" i="16"/>
  <c r="M325" i="16"/>
  <c r="L325" i="16"/>
  <c r="K325" i="16"/>
  <c r="J325" i="16"/>
  <c r="R324" i="16"/>
  <c r="Q324" i="16"/>
  <c r="O324" i="16"/>
  <c r="N324" i="16"/>
  <c r="M324" i="16"/>
  <c r="L324" i="16"/>
  <c r="K324" i="16"/>
  <c r="J324" i="16"/>
  <c r="U324" i="16" s="1"/>
  <c r="V324" i="16" s="1"/>
  <c r="R323" i="16"/>
  <c r="Q323" i="16"/>
  <c r="O323" i="16"/>
  <c r="N323" i="16"/>
  <c r="M323" i="16"/>
  <c r="L323" i="16"/>
  <c r="K323" i="16"/>
  <c r="J323" i="16"/>
  <c r="R322" i="16"/>
  <c r="Q322" i="16"/>
  <c r="O322" i="16"/>
  <c r="N322" i="16"/>
  <c r="M322" i="16"/>
  <c r="L322" i="16"/>
  <c r="K322" i="16"/>
  <c r="J322" i="16"/>
  <c r="R321" i="16"/>
  <c r="Q321" i="16"/>
  <c r="O321" i="16"/>
  <c r="N321" i="16"/>
  <c r="M321" i="16"/>
  <c r="L321" i="16"/>
  <c r="K321" i="16"/>
  <c r="J321" i="16"/>
  <c r="R320" i="16"/>
  <c r="Q320" i="16"/>
  <c r="O320" i="16"/>
  <c r="N320" i="16"/>
  <c r="M320" i="16"/>
  <c r="L320" i="16"/>
  <c r="K320" i="16"/>
  <c r="J320" i="16"/>
  <c r="R319" i="16"/>
  <c r="Q319" i="16"/>
  <c r="O319" i="16"/>
  <c r="N319" i="16"/>
  <c r="M319" i="16"/>
  <c r="L319" i="16"/>
  <c r="K319" i="16"/>
  <c r="J319" i="16"/>
  <c r="U319" i="16" s="1"/>
  <c r="V319" i="16" s="1"/>
  <c r="R318" i="16"/>
  <c r="Q318" i="16"/>
  <c r="O318" i="16"/>
  <c r="N318" i="16"/>
  <c r="M318" i="16"/>
  <c r="L318" i="16"/>
  <c r="K318" i="16"/>
  <c r="J318" i="16"/>
  <c r="R317" i="16"/>
  <c r="Q317" i="16"/>
  <c r="O317" i="16"/>
  <c r="N317" i="16"/>
  <c r="M317" i="16"/>
  <c r="L317" i="16"/>
  <c r="K317" i="16"/>
  <c r="J317" i="16"/>
  <c r="R316" i="16"/>
  <c r="Q316" i="16"/>
  <c r="O316" i="16"/>
  <c r="N316" i="16"/>
  <c r="M316" i="16"/>
  <c r="L316" i="16"/>
  <c r="K316" i="16"/>
  <c r="J316" i="16"/>
  <c r="R315" i="16"/>
  <c r="Q315" i="16"/>
  <c r="O315" i="16"/>
  <c r="N315" i="16"/>
  <c r="M315" i="16"/>
  <c r="L315" i="16"/>
  <c r="K315" i="16"/>
  <c r="J315" i="16"/>
  <c r="R314" i="16"/>
  <c r="Q314" i="16"/>
  <c r="O314" i="16"/>
  <c r="N314" i="16"/>
  <c r="M314" i="16"/>
  <c r="L314" i="16"/>
  <c r="K314" i="16"/>
  <c r="J314" i="16"/>
  <c r="R313" i="16"/>
  <c r="Q313" i="16"/>
  <c r="O313" i="16"/>
  <c r="N313" i="16"/>
  <c r="M313" i="16"/>
  <c r="L313" i="16"/>
  <c r="K313" i="16"/>
  <c r="J313" i="16"/>
  <c r="R312" i="16"/>
  <c r="Q312" i="16"/>
  <c r="O312" i="16"/>
  <c r="N312" i="16"/>
  <c r="M312" i="16"/>
  <c r="L312" i="16"/>
  <c r="K312" i="16"/>
  <c r="J312" i="16"/>
  <c r="R311" i="16"/>
  <c r="Q311" i="16"/>
  <c r="O311" i="16"/>
  <c r="N311" i="16"/>
  <c r="M311" i="16"/>
  <c r="L311" i="16"/>
  <c r="K311" i="16"/>
  <c r="J311" i="16"/>
  <c r="R310" i="16"/>
  <c r="Q310" i="16"/>
  <c r="O310" i="16"/>
  <c r="N310" i="16"/>
  <c r="M310" i="16"/>
  <c r="L310" i="16"/>
  <c r="K310" i="16"/>
  <c r="J310" i="16"/>
  <c r="R309" i="16"/>
  <c r="Q309" i="16"/>
  <c r="O309" i="16"/>
  <c r="N309" i="16"/>
  <c r="M309" i="16"/>
  <c r="L309" i="16"/>
  <c r="K309" i="16"/>
  <c r="J309" i="16"/>
  <c r="R308" i="16"/>
  <c r="Q308" i="16"/>
  <c r="O308" i="16"/>
  <c r="N308" i="16"/>
  <c r="M308" i="16"/>
  <c r="L308" i="16"/>
  <c r="K308" i="16"/>
  <c r="J308" i="16"/>
  <c r="R307" i="16"/>
  <c r="Q307" i="16"/>
  <c r="O307" i="16"/>
  <c r="N307" i="16"/>
  <c r="M307" i="16"/>
  <c r="L307" i="16"/>
  <c r="K307" i="16"/>
  <c r="J307" i="16"/>
  <c r="R306" i="16"/>
  <c r="Q306" i="16"/>
  <c r="O306" i="16"/>
  <c r="N306" i="16"/>
  <c r="M306" i="16"/>
  <c r="L306" i="16"/>
  <c r="K306" i="16"/>
  <c r="J306" i="16"/>
  <c r="R305" i="16"/>
  <c r="Q305" i="16"/>
  <c r="O305" i="16"/>
  <c r="N305" i="16"/>
  <c r="M305" i="16"/>
  <c r="L305" i="16"/>
  <c r="K305" i="16"/>
  <c r="J305" i="16"/>
  <c r="R304" i="16"/>
  <c r="Q304" i="16"/>
  <c r="O304" i="16"/>
  <c r="N304" i="16"/>
  <c r="M304" i="16"/>
  <c r="L304" i="16"/>
  <c r="K304" i="16"/>
  <c r="J304" i="16"/>
  <c r="U304" i="16" s="1"/>
  <c r="V304" i="16" s="1"/>
  <c r="R303" i="16"/>
  <c r="Q303" i="16"/>
  <c r="O303" i="16"/>
  <c r="N303" i="16"/>
  <c r="M303" i="16"/>
  <c r="L303" i="16"/>
  <c r="K303" i="16"/>
  <c r="J303" i="16"/>
  <c r="R302" i="16"/>
  <c r="Q302" i="16"/>
  <c r="O302" i="16"/>
  <c r="N302" i="16"/>
  <c r="M302" i="16"/>
  <c r="L302" i="16"/>
  <c r="K302" i="16"/>
  <c r="J302" i="16"/>
  <c r="R301" i="16"/>
  <c r="Q301" i="16"/>
  <c r="O301" i="16"/>
  <c r="N301" i="16"/>
  <c r="M301" i="16"/>
  <c r="L301" i="16"/>
  <c r="K301" i="16"/>
  <c r="J301" i="16"/>
  <c r="U301" i="16" s="1"/>
  <c r="V301" i="16" s="1"/>
  <c r="R300" i="16"/>
  <c r="Q300" i="16"/>
  <c r="O300" i="16"/>
  <c r="N300" i="16"/>
  <c r="M300" i="16"/>
  <c r="L300" i="16"/>
  <c r="K300" i="16"/>
  <c r="J300" i="16"/>
  <c r="R299" i="16"/>
  <c r="Q299" i="16"/>
  <c r="O299" i="16"/>
  <c r="N299" i="16"/>
  <c r="M299" i="16"/>
  <c r="L299" i="16"/>
  <c r="K299" i="16"/>
  <c r="J299" i="16"/>
  <c r="U299" i="16" s="1"/>
  <c r="V299" i="16" s="1"/>
  <c r="R298" i="16"/>
  <c r="Q298" i="16"/>
  <c r="O298" i="16"/>
  <c r="N298" i="16"/>
  <c r="M298" i="16"/>
  <c r="L298" i="16"/>
  <c r="K298" i="16"/>
  <c r="J298" i="16"/>
  <c r="R297" i="16"/>
  <c r="Q297" i="16"/>
  <c r="O297" i="16"/>
  <c r="N297" i="16"/>
  <c r="M297" i="16"/>
  <c r="L297" i="16"/>
  <c r="K297" i="16"/>
  <c r="J297" i="16"/>
  <c r="R296" i="16"/>
  <c r="Q296" i="16"/>
  <c r="O296" i="16"/>
  <c r="N296" i="16"/>
  <c r="M296" i="16"/>
  <c r="L296" i="16"/>
  <c r="K296" i="16"/>
  <c r="J296" i="16"/>
  <c r="R295" i="16"/>
  <c r="Q295" i="16"/>
  <c r="O295" i="16"/>
  <c r="N295" i="16"/>
  <c r="M295" i="16"/>
  <c r="L295" i="16"/>
  <c r="K295" i="16"/>
  <c r="J295" i="16"/>
  <c r="U295" i="16" s="1"/>
  <c r="V295" i="16" s="1"/>
  <c r="R294" i="16"/>
  <c r="Q294" i="16"/>
  <c r="O294" i="16"/>
  <c r="N294" i="16"/>
  <c r="M294" i="16"/>
  <c r="L294" i="16"/>
  <c r="K294" i="16"/>
  <c r="J294" i="16"/>
  <c r="U294" i="16" s="1"/>
  <c r="V294" i="16" s="1"/>
  <c r="R293" i="16"/>
  <c r="Q293" i="16"/>
  <c r="O293" i="16"/>
  <c r="N293" i="16"/>
  <c r="M293" i="16"/>
  <c r="L293" i="16"/>
  <c r="K293" i="16"/>
  <c r="J293" i="16"/>
  <c r="U293" i="16" s="1"/>
  <c r="V293" i="16" s="1"/>
  <c r="R292" i="16"/>
  <c r="Q292" i="16"/>
  <c r="O292" i="16"/>
  <c r="N292" i="16"/>
  <c r="M292" i="16"/>
  <c r="L292" i="16"/>
  <c r="K292" i="16"/>
  <c r="J292" i="16"/>
  <c r="R291" i="16"/>
  <c r="Q291" i="16"/>
  <c r="O291" i="16"/>
  <c r="N291" i="16"/>
  <c r="M291" i="16"/>
  <c r="L291" i="16"/>
  <c r="K291" i="16"/>
  <c r="J291" i="16"/>
  <c r="R290" i="16"/>
  <c r="Q290" i="16"/>
  <c r="O290" i="16"/>
  <c r="N290" i="16"/>
  <c r="M290" i="16"/>
  <c r="L290" i="16"/>
  <c r="K290" i="16"/>
  <c r="J290" i="16"/>
  <c r="R289" i="16"/>
  <c r="Q289" i="16"/>
  <c r="O289" i="16"/>
  <c r="N289" i="16"/>
  <c r="M289" i="16"/>
  <c r="L289" i="16"/>
  <c r="K289" i="16"/>
  <c r="J289" i="16"/>
  <c r="R288" i="16"/>
  <c r="Q288" i="16"/>
  <c r="O288" i="16"/>
  <c r="N288" i="16"/>
  <c r="M288" i="16"/>
  <c r="L288" i="16"/>
  <c r="K288" i="16"/>
  <c r="J288" i="16"/>
  <c r="R287" i="16"/>
  <c r="Q287" i="16"/>
  <c r="O287" i="16"/>
  <c r="N287" i="16"/>
  <c r="M287" i="16"/>
  <c r="L287" i="16"/>
  <c r="K287" i="16"/>
  <c r="J287" i="16"/>
  <c r="R286" i="16"/>
  <c r="Q286" i="16"/>
  <c r="O286" i="16"/>
  <c r="N286" i="16"/>
  <c r="M286" i="16"/>
  <c r="L286" i="16"/>
  <c r="K286" i="16"/>
  <c r="J286" i="16"/>
  <c r="R285" i="16"/>
  <c r="Q285" i="16"/>
  <c r="O285" i="16"/>
  <c r="N285" i="16"/>
  <c r="M285" i="16"/>
  <c r="L285" i="16"/>
  <c r="K285" i="16"/>
  <c r="J285" i="16"/>
  <c r="R284" i="16"/>
  <c r="Q284" i="16"/>
  <c r="O284" i="16"/>
  <c r="N284" i="16"/>
  <c r="M284" i="16"/>
  <c r="L284" i="16"/>
  <c r="K284" i="16"/>
  <c r="J284" i="16"/>
  <c r="R283" i="16"/>
  <c r="Q283" i="16"/>
  <c r="O283" i="16"/>
  <c r="N283" i="16"/>
  <c r="M283" i="16"/>
  <c r="L283" i="16"/>
  <c r="K283" i="16"/>
  <c r="J283" i="16"/>
  <c r="R282" i="16"/>
  <c r="Q282" i="16"/>
  <c r="O282" i="16"/>
  <c r="N282" i="16"/>
  <c r="M282" i="16"/>
  <c r="L282" i="16"/>
  <c r="K282" i="16"/>
  <c r="J282" i="16"/>
  <c r="R281" i="16"/>
  <c r="Q281" i="16"/>
  <c r="O281" i="16"/>
  <c r="N281" i="16"/>
  <c r="M281" i="16"/>
  <c r="L281" i="16"/>
  <c r="K281" i="16"/>
  <c r="J281" i="16"/>
  <c r="R280" i="16"/>
  <c r="Q280" i="16"/>
  <c r="O280" i="16"/>
  <c r="N280" i="16"/>
  <c r="M280" i="16"/>
  <c r="L280" i="16"/>
  <c r="K280" i="16"/>
  <c r="J280" i="16"/>
  <c r="U280" i="16" s="1"/>
  <c r="V280" i="16" s="1"/>
  <c r="R279" i="16"/>
  <c r="Q279" i="16"/>
  <c r="O279" i="16"/>
  <c r="N279" i="16"/>
  <c r="M279" i="16"/>
  <c r="L279" i="16"/>
  <c r="K279" i="16"/>
  <c r="J279" i="16"/>
  <c r="R278" i="16"/>
  <c r="Q278" i="16"/>
  <c r="O278" i="16"/>
  <c r="N278" i="16"/>
  <c r="M278" i="16"/>
  <c r="L278" i="16"/>
  <c r="K278" i="16"/>
  <c r="J278" i="16"/>
  <c r="R277" i="16"/>
  <c r="Q277" i="16"/>
  <c r="O277" i="16"/>
  <c r="N277" i="16"/>
  <c r="M277" i="16"/>
  <c r="L277" i="16"/>
  <c r="K277" i="16"/>
  <c r="J277" i="16"/>
  <c r="R276" i="16"/>
  <c r="Q276" i="16"/>
  <c r="O276" i="16"/>
  <c r="N276" i="16"/>
  <c r="M276" i="16"/>
  <c r="L276" i="16"/>
  <c r="K276" i="16"/>
  <c r="J276" i="16"/>
  <c r="R275" i="16"/>
  <c r="Q275" i="16"/>
  <c r="O275" i="16"/>
  <c r="N275" i="16"/>
  <c r="M275" i="16"/>
  <c r="L275" i="16"/>
  <c r="K275" i="16"/>
  <c r="J275" i="16"/>
  <c r="U275" i="16" s="1"/>
  <c r="V275" i="16" s="1"/>
  <c r="R274" i="16"/>
  <c r="Q274" i="16"/>
  <c r="O274" i="16"/>
  <c r="N274" i="16"/>
  <c r="M274" i="16"/>
  <c r="L274" i="16"/>
  <c r="K274" i="16"/>
  <c r="J274" i="16"/>
  <c r="R273" i="16"/>
  <c r="Q273" i="16"/>
  <c r="O273" i="16"/>
  <c r="N273" i="16"/>
  <c r="M273" i="16"/>
  <c r="L273" i="16"/>
  <c r="K273" i="16"/>
  <c r="J273" i="16"/>
  <c r="R272" i="16"/>
  <c r="Q272" i="16"/>
  <c r="O272" i="16"/>
  <c r="N272" i="16"/>
  <c r="M272" i="16"/>
  <c r="L272" i="16"/>
  <c r="K272" i="16"/>
  <c r="J272" i="16"/>
  <c r="R271" i="16"/>
  <c r="Q271" i="16"/>
  <c r="O271" i="16"/>
  <c r="N271" i="16"/>
  <c r="M271" i="16"/>
  <c r="L271" i="16"/>
  <c r="K271" i="16"/>
  <c r="J271" i="16"/>
  <c r="R270" i="16"/>
  <c r="Q270" i="16"/>
  <c r="O270" i="16"/>
  <c r="N270" i="16"/>
  <c r="M270" i="16"/>
  <c r="L270" i="16"/>
  <c r="K270" i="16"/>
  <c r="J270" i="16"/>
  <c r="U270" i="16" s="1"/>
  <c r="V270" i="16" s="1"/>
  <c r="R269" i="16"/>
  <c r="Q269" i="16"/>
  <c r="O269" i="16"/>
  <c r="N269" i="16"/>
  <c r="M269" i="16"/>
  <c r="L269" i="16"/>
  <c r="K269" i="16"/>
  <c r="J269" i="16"/>
  <c r="R268" i="16"/>
  <c r="Q268" i="16"/>
  <c r="O268" i="16"/>
  <c r="N268" i="16"/>
  <c r="M268" i="16"/>
  <c r="L268" i="16"/>
  <c r="K268" i="16"/>
  <c r="J268" i="16"/>
  <c r="R250" i="16"/>
  <c r="Q250" i="16"/>
  <c r="O250" i="16"/>
  <c r="N250" i="16"/>
  <c r="M250" i="16"/>
  <c r="L250" i="16"/>
  <c r="K250" i="16"/>
  <c r="J250" i="16"/>
  <c r="R249" i="16"/>
  <c r="Q249" i="16"/>
  <c r="O249" i="16"/>
  <c r="N249" i="16"/>
  <c r="M249" i="16"/>
  <c r="L249" i="16"/>
  <c r="K249" i="16"/>
  <c r="J249" i="16"/>
  <c r="R245" i="16"/>
  <c r="Q245" i="16"/>
  <c r="O245" i="16"/>
  <c r="N245" i="16"/>
  <c r="M245" i="16"/>
  <c r="L245" i="16"/>
  <c r="K245" i="16"/>
  <c r="J245" i="16"/>
  <c r="R244" i="16"/>
  <c r="Q244" i="16"/>
  <c r="O244" i="16"/>
  <c r="N244" i="16"/>
  <c r="M244" i="16"/>
  <c r="L244" i="16"/>
  <c r="K244" i="16"/>
  <c r="J244" i="16"/>
  <c r="R243" i="16"/>
  <c r="Q243" i="16"/>
  <c r="O243" i="16"/>
  <c r="N243" i="16"/>
  <c r="M243" i="16"/>
  <c r="L243" i="16"/>
  <c r="K243" i="16"/>
  <c r="J243" i="16"/>
  <c r="R242" i="16"/>
  <c r="Q242" i="16"/>
  <c r="O242" i="16"/>
  <c r="N242" i="16"/>
  <c r="M242" i="16"/>
  <c r="L242" i="16"/>
  <c r="K242" i="16"/>
  <c r="J242" i="16"/>
  <c r="U242" i="16" s="1"/>
  <c r="V242" i="16" s="1"/>
  <c r="R240" i="16"/>
  <c r="Q240" i="16"/>
  <c r="O240" i="16"/>
  <c r="N240" i="16"/>
  <c r="M240" i="16"/>
  <c r="L240" i="16"/>
  <c r="K240" i="16"/>
  <c r="J240" i="16"/>
  <c r="R239" i="16"/>
  <c r="Q239" i="16"/>
  <c r="O239" i="16"/>
  <c r="N239" i="16"/>
  <c r="M239" i="16"/>
  <c r="L239" i="16"/>
  <c r="K239" i="16"/>
  <c r="J239" i="16"/>
  <c r="R238" i="16"/>
  <c r="Q238" i="16"/>
  <c r="O238" i="16"/>
  <c r="N238" i="16"/>
  <c r="M238" i="16"/>
  <c r="L238" i="16"/>
  <c r="K238" i="16"/>
  <c r="J238" i="16"/>
  <c r="R237" i="16"/>
  <c r="Q237" i="16"/>
  <c r="O237" i="16"/>
  <c r="N237" i="16"/>
  <c r="M237" i="16"/>
  <c r="L237" i="16"/>
  <c r="K237" i="16"/>
  <c r="J237" i="16"/>
  <c r="R236" i="16"/>
  <c r="Q236" i="16"/>
  <c r="O236" i="16"/>
  <c r="N236" i="16"/>
  <c r="M236" i="16"/>
  <c r="L236" i="16"/>
  <c r="K236" i="16"/>
  <c r="J236" i="16"/>
  <c r="R235" i="16"/>
  <c r="Q235" i="16"/>
  <c r="O235" i="16"/>
  <c r="N235" i="16"/>
  <c r="M235" i="16"/>
  <c r="L235" i="16"/>
  <c r="K235" i="16"/>
  <c r="J235" i="16"/>
  <c r="R234" i="16"/>
  <c r="Q234" i="16"/>
  <c r="O234" i="16"/>
  <c r="N234" i="16"/>
  <c r="M234" i="16"/>
  <c r="L234" i="16"/>
  <c r="K234" i="16"/>
  <c r="J234" i="16"/>
  <c r="R233" i="16"/>
  <c r="Q233" i="16"/>
  <c r="O233" i="16"/>
  <c r="N233" i="16"/>
  <c r="M233" i="16"/>
  <c r="L233" i="16"/>
  <c r="K233" i="16"/>
  <c r="J233" i="16"/>
  <c r="R232" i="16"/>
  <c r="Q232" i="16"/>
  <c r="O232" i="16"/>
  <c r="N232" i="16"/>
  <c r="M232" i="16"/>
  <c r="L232" i="16"/>
  <c r="K232" i="16"/>
  <c r="J232" i="16"/>
  <c r="R231" i="16"/>
  <c r="Q231" i="16"/>
  <c r="O231" i="16"/>
  <c r="N231" i="16"/>
  <c r="M231" i="16"/>
  <c r="L231" i="16"/>
  <c r="K231" i="16"/>
  <c r="J231" i="16"/>
  <c r="R228" i="16"/>
  <c r="Q228" i="16"/>
  <c r="O228" i="16"/>
  <c r="N228" i="16"/>
  <c r="M228" i="16"/>
  <c r="L228" i="16"/>
  <c r="K228" i="16"/>
  <c r="J228" i="16"/>
  <c r="R227" i="16"/>
  <c r="Q227" i="16"/>
  <c r="O227" i="16"/>
  <c r="N227" i="16"/>
  <c r="M227" i="16"/>
  <c r="L227" i="16"/>
  <c r="K227" i="16"/>
  <c r="J227" i="16"/>
  <c r="U227" i="16" s="1"/>
  <c r="V227" i="16" s="1"/>
  <c r="R226" i="16"/>
  <c r="Q226" i="16"/>
  <c r="O226" i="16"/>
  <c r="N226" i="16"/>
  <c r="M226" i="16"/>
  <c r="L226" i="16"/>
  <c r="K226" i="16"/>
  <c r="J226" i="16"/>
  <c r="R225" i="16"/>
  <c r="Q225" i="16"/>
  <c r="O225" i="16"/>
  <c r="N225" i="16"/>
  <c r="M225" i="16"/>
  <c r="L225" i="16"/>
  <c r="K225" i="16"/>
  <c r="J225" i="16"/>
  <c r="R224" i="16"/>
  <c r="Q224" i="16"/>
  <c r="O224" i="16"/>
  <c r="N224" i="16"/>
  <c r="M224" i="16"/>
  <c r="L224" i="16"/>
  <c r="K224" i="16"/>
  <c r="J224" i="16"/>
  <c r="R223" i="16"/>
  <c r="Q223" i="16"/>
  <c r="O223" i="16"/>
  <c r="N223" i="16"/>
  <c r="M223" i="16"/>
  <c r="L223" i="16"/>
  <c r="K223" i="16"/>
  <c r="J223" i="16"/>
  <c r="R222" i="16"/>
  <c r="Q222" i="16"/>
  <c r="O222" i="16"/>
  <c r="N222" i="16"/>
  <c r="M222" i="16"/>
  <c r="L222" i="16"/>
  <c r="K222" i="16"/>
  <c r="J222" i="16"/>
  <c r="R198" i="16"/>
  <c r="Q198" i="16"/>
  <c r="O198" i="16"/>
  <c r="N198" i="16"/>
  <c r="M198" i="16"/>
  <c r="L198" i="16"/>
  <c r="K198" i="16"/>
  <c r="J198" i="16"/>
  <c r="U198" i="16" s="1"/>
  <c r="V198" i="16" s="1"/>
  <c r="R197" i="16"/>
  <c r="Q197" i="16"/>
  <c r="O197" i="16"/>
  <c r="N197" i="16"/>
  <c r="M197" i="16"/>
  <c r="L197" i="16"/>
  <c r="K197" i="16"/>
  <c r="J197" i="16"/>
  <c r="R195" i="16"/>
  <c r="Q195" i="16"/>
  <c r="O195" i="16"/>
  <c r="N195" i="16"/>
  <c r="M195" i="16"/>
  <c r="L195" i="16"/>
  <c r="K195" i="16"/>
  <c r="J195" i="16"/>
  <c r="U195" i="16" s="1"/>
  <c r="V195" i="16" s="1"/>
  <c r="R194" i="16"/>
  <c r="Q194" i="16"/>
  <c r="O194" i="16"/>
  <c r="N194" i="16"/>
  <c r="M194" i="16"/>
  <c r="L194" i="16"/>
  <c r="K194" i="16"/>
  <c r="J194" i="16"/>
  <c r="U194" i="16" s="1"/>
  <c r="V194" i="16" s="1"/>
  <c r="R193" i="16"/>
  <c r="Q193" i="16"/>
  <c r="O193" i="16"/>
  <c r="N193" i="16"/>
  <c r="M193" i="16"/>
  <c r="L193" i="16"/>
  <c r="K193" i="16"/>
  <c r="J193" i="16"/>
  <c r="R192" i="16"/>
  <c r="Q192" i="16"/>
  <c r="O192" i="16"/>
  <c r="N192" i="16"/>
  <c r="M192" i="16"/>
  <c r="L192" i="16"/>
  <c r="K192" i="16"/>
  <c r="J192" i="16"/>
  <c r="R191" i="16"/>
  <c r="Q191" i="16"/>
  <c r="O191" i="16"/>
  <c r="N191" i="16"/>
  <c r="M191" i="16"/>
  <c r="L191" i="16"/>
  <c r="K191" i="16"/>
  <c r="J191" i="16"/>
  <c r="R190" i="16"/>
  <c r="Q190" i="16"/>
  <c r="O190" i="16"/>
  <c r="N190" i="16"/>
  <c r="M190" i="16"/>
  <c r="L190" i="16"/>
  <c r="K190" i="16"/>
  <c r="J190" i="16"/>
  <c r="R189" i="16"/>
  <c r="Q189" i="16"/>
  <c r="O189" i="16"/>
  <c r="N189" i="16"/>
  <c r="M189" i="16"/>
  <c r="L189" i="16"/>
  <c r="K189" i="16"/>
  <c r="J189" i="16"/>
  <c r="R188" i="16"/>
  <c r="Q188" i="16"/>
  <c r="O188" i="16"/>
  <c r="N188" i="16"/>
  <c r="M188" i="16"/>
  <c r="L188" i="16"/>
  <c r="K188" i="16"/>
  <c r="J188" i="16"/>
  <c r="R187" i="16"/>
  <c r="Q187" i="16"/>
  <c r="O187" i="16"/>
  <c r="N187" i="16"/>
  <c r="M187" i="16"/>
  <c r="L187" i="16"/>
  <c r="K187" i="16"/>
  <c r="J187" i="16"/>
  <c r="R186" i="16"/>
  <c r="Q186" i="16"/>
  <c r="O186" i="16"/>
  <c r="N186" i="16"/>
  <c r="M186" i="16"/>
  <c r="L186" i="16"/>
  <c r="K186" i="16"/>
  <c r="J186" i="16"/>
  <c r="U186" i="16" s="1"/>
  <c r="V186" i="16" s="1"/>
  <c r="R184" i="16"/>
  <c r="Q184" i="16"/>
  <c r="O184" i="16"/>
  <c r="N184" i="16"/>
  <c r="M184" i="16"/>
  <c r="L184" i="16"/>
  <c r="K184" i="16"/>
  <c r="J184" i="16"/>
  <c r="U184" i="16" s="1"/>
  <c r="V184" i="16" s="1"/>
  <c r="R182" i="16"/>
  <c r="Q182" i="16"/>
  <c r="O182" i="16"/>
  <c r="N182" i="16"/>
  <c r="M182" i="16"/>
  <c r="L182" i="16"/>
  <c r="K182" i="16"/>
  <c r="J182" i="16"/>
  <c r="R181" i="16"/>
  <c r="Q181" i="16"/>
  <c r="O181" i="16"/>
  <c r="N181" i="16"/>
  <c r="M181" i="16"/>
  <c r="L181" i="16"/>
  <c r="K181" i="16"/>
  <c r="J181" i="16"/>
  <c r="U181" i="16" s="1"/>
  <c r="V181" i="16" s="1"/>
  <c r="R180" i="16"/>
  <c r="Q180" i="16"/>
  <c r="O180" i="16"/>
  <c r="N180" i="16"/>
  <c r="M180" i="16"/>
  <c r="L180" i="16"/>
  <c r="K180" i="16"/>
  <c r="J180" i="16"/>
  <c r="R173" i="16"/>
  <c r="Q173" i="16"/>
  <c r="O173" i="16"/>
  <c r="N173" i="16"/>
  <c r="M173" i="16"/>
  <c r="L173" i="16"/>
  <c r="K173" i="16"/>
  <c r="J173" i="16"/>
  <c r="R159" i="16"/>
  <c r="Q159" i="16"/>
  <c r="O159" i="16"/>
  <c r="N159" i="16"/>
  <c r="M159" i="16"/>
  <c r="L159" i="16"/>
  <c r="K159" i="16"/>
  <c r="J159" i="16"/>
  <c r="U159" i="16" s="1"/>
  <c r="V159" i="16" s="1"/>
  <c r="R158" i="16"/>
  <c r="Q158" i="16"/>
  <c r="O158" i="16"/>
  <c r="N158" i="16"/>
  <c r="M158" i="16"/>
  <c r="L158" i="16"/>
  <c r="K158" i="16"/>
  <c r="J158" i="16"/>
  <c r="R157" i="16"/>
  <c r="Q157" i="16"/>
  <c r="O157" i="16"/>
  <c r="N157" i="16"/>
  <c r="M157" i="16"/>
  <c r="L157" i="16"/>
  <c r="K157" i="16"/>
  <c r="J157" i="16"/>
  <c r="R156" i="16"/>
  <c r="Q156" i="16"/>
  <c r="O156" i="16"/>
  <c r="N156" i="16"/>
  <c r="M156" i="16"/>
  <c r="L156" i="16"/>
  <c r="K156" i="16"/>
  <c r="J156" i="16"/>
  <c r="R155" i="16"/>
  <c r="Q155" i="16"/>
  <c r="O155" i="16"/>
  <c r="N155" i="16"/>
  <c r="M155" i="16"/>
  <c r="L155" i="16"/>
  <c r="K155" i="16"/>
  <c r="J155" i="16"/>
  <c r="U155" i="16" s="1"/>
  <c r="V155" i="16" s="1"/>
  <c r="R154" i="16"/>
  <c r="Q154" i="16"/>
  <c r="O154" i="16"/>
  <c r="N154" i="16"/>
  <c r="M154" i="16"/>
  <c r="L154" i="16"/>
  <c r="K154" i="16"/>
  <c r="J154" i="16"/>
  <c r="U154" i="16" s="1"/>
  <c r="V154" i="16" s="1"/>
  <c r="R153" i="16"/>
  <c r="Q153" i="16"/>
  <c r="O153" i="16"/>
  <c r="N153" i="16"/>
  <c r="M153" i="16"/>
  <c r="L153" i="16"/>
  <c r="K153" i="16"/>
  <c r="J153" i="16"/>
  <c r="U153" i="16" s="1"/>
  <c r="V153" i="16" s="1"/>
  <c r="R152" i="16"/>
  <c r="Q152" i="16"/>
  <c r="O152" i="16"/>
  <c r="N152" i="16"/>
  <c r="M152" i="16"/>
  <c r="L152" i="16"/>
  <c r="K152" i="16"/>
  <c r="J152" i="16"/>
  <c r="U152" i="16" s="1"/>
  <c r="V152" i="16" s="1"/>
  <c r="R151" i="16"/>
  <c r="Q151" i="16"/>
  <c r="O151" i="16"/>
  <c r="N151" i="16"/>
  <c r="M151" i="16"/>
  <c r="L151" i="16"/>
  <c r="K151" i="16"/>
  <c r="J151" i="16"/>
  <c r="R150" i="16"/>
  <c r="Q150" i="16"/>
  <c r="O150" i="16"/>
  <c r="N150" i="16"/>
  <c r="M150" i="16"/>
  <c r="L150" i="16"/>
  <c r="K150" i="16"/>
  <c r="J150" i="16"/>
  <c r="R149" i="16"/>
  <c r="Q149" i="16"/>
  <c r="O149" i="16"/>
  <c r="N149" i="16"/>
  <c r="M149" i="16"/>
  <c r="L149" i="16"/>
  <c r="K149" i="16"/>
  <c r="J149" i="16"/>
  <c r="R148" i="16"/>
  <c r="Q148" i="16"/>
  <c r="O148" i="16"/>
  <c r="N148" i="16"/>
  <c r="M148" i="16"/>
  <c r="L148" i="16"/>
  <c r="K148" i="16"/>
  <c r="J148" i="16"/>
  <c r="R147" i="16"/>
  <c r="Q147" i="16"/>
  <c r="O147" i="16"/>
  <c r="N147" i="16"/>
  <c r="M147" i="16"/>
  <c r="L147" i="16"/>
  <c r="K147" i="16"/>
  <c r="J147" i="16"/>
  <c r="R146" i="16"/>
  <c r="Q146" i="16"/>
  <c r="O146" i="16"/>
  <c r="N146" i="16"/>
  <c r="M146" i="16"/>
  <c r="L146" i="16"/>
  <c r="K146" i="16"/>
  <c r="J146" i="16"/>
  <c r="R145" i="16"/>
  <c r="Q145" i="16"/>
  <c r="O145" i="16"/>
  <c r="N145" i="16"/>
  <c r="M145" i="16"/>
  <c r="L145" i="16"/>
  <c r="K145" i="16"/>
  <c r="J145" i="16"/>
  <c r="U145" i="16" s="1"/>
  <c r="V145" i="16" s="1"/>
  <c r="R144" i="16"/>
  <c r="Q144" i="16"/>
  <c r="O144" i="16"/>
  <c r="N144" i="16"/>
  <c r="M144" i="16"/>
  <c r="L144" i="16"/>
  <c r="K144" i="16"/>
  <c r="J144" i="16"/>
  <c r="U144" i="16" s="1"/>
  <c r="V144" i="16" s="1"/>
  <c r="R141" i="16"/>
  <c r="Q141" i="16"/>
  <c r="O141" i="16"/>
  <c r="N141" i="16"/>
  <c r="M141" i="16"/>
  <c r="L141" i="16"/>
  <c r="K141" i="16"/>
  <c r="J141" i="16"/>
  <c r="R140" i="16"/>
  <c r="Q140" i="16"/>
  <c r="O140" i="16"/>
  <c r="N140" i="16"/>
  <c r="M140" i="16"/>
  <c r="L140" i="16"/>
  <c r="K140" i="16"/>
  <c r="J140" i="16"/>
  <c r="R139" i="16"/>
  <c r="Q139" i="16"/>
  <c r="O139" i="16"/>
  <c r="N139" i="16"/>
  <c r="M139" i="16"/>
  <c r="L139" i="16"/>
  <c r="K139" i="16"/>
  <c r="J139" i="16"/>
  <c r="R138" i="16"/>
  <c r="Q138" i="16"/>
  <c r="O138" i="16"/>
  <c r="N138" i="16"/>
  <c r="M138" i="16"/>
  <c r="L138" i="16"/>
  <c r="K138" i="16"/>
  <c r="J138" i="16"/>
  <c r="R137" i="16"/>
  <c r="Q137" i="16"/>
  <c r="O137" i="16"/>
  <c r="N137" i="16"/>
  <c r="M137" i="16"/>
  <c r="L137" i="16"/>
  <c r="K137" i="16"/>
  <c r="J137" i="16"/>
  <c r="R136" i="16"/>
  <c r="Q136" i="16"/>
  <c r="O136" i="16"/>
  <c r="N136" i="16"/>
  <c r="M136" i="16"/>
  <c r="L136" i="16"/>
  <c r="K136" i="16"/>
  <c r="J136" i="16"/>
  <c r="R135" i="16"/>
  <c r="Q135" i="16"/>
  <c r="O135" i="16"/>
  <c r="N135" i="16"/>
  <c r="M135" i="16"/>
  <c r="L135" i="16"/>
  <c r="K135" i="16"/>
  <c r="J135" i="16"/>
  <c r="U135" i="16" s="1"/>
  <c r="V135" i="16" s="1"/>
  <c r="R134" i="16"/>
  <c r="Q134" i="16"/>
  <c r="O134" i="16"/>
  <c r="N134" i="16"/>
  <c r="M134" i="16"/>
  <c r="L134" i="16"/>
  <c r="K134" i="16"/>
  <c r="J134" i="16"/>
  <c r="R124" i="16"/>
  <c r="Q124" i="16"/>
  <c r="O124" i="16"/>
  <c r="N124" i="16"/>
  <c r="M124" i="16"/>
  <c r="L124" i="16"/>
  <c r="K124" i="16"/>
  <c r="J124" i="16"/>
  <c r="R123" i="16"/>
  <c r="Q123" i="16"/>
  <c r="O123" i="16"/>
  <c r="N123" i="16"/>
  <c r="M123" i="16"/>
  <c r="L123" i="16"/>
  <c r="K123" i="16"/>
  <c r="J123" i="16"/>
  <c r="R122" i="16"/>
  <c r="Q122" i="16"/>
  <c r="O122" i="16"/>
  <c r="N122" i="16"/>
  <c r="M122" i="16"/>
  <c r="L122" i="16"/>
  <c r="K122" i="16"/>
  <c r="J122" i="16"/>
  <c r="R121" i="16"/>
  <c r="Q121" i="16"/>
  <c r="O121" i="16"/>
  <c r="N121" i="16"/>
  <c r="M121" i="16"/>
  <c r="L121" i="16"/>
  <c r="K121" i="16"/>
  <c r="J121" i="16"/>
  <c r="R120" i="16"/>
  <c r="Q120" i="16"/>
  <c r="O120" i="16"/>
  <c r="N120" i="16"/>
  <c r="M120" i="16"/>
  <c r="L120" i="16"/>
  <c r="K120" i="16"/>
  <c r="J120" i="16"/>
  <c r="R119" i="16"/>
  <c r="Q119" i="16"/>
  <c r="O119" i="16"/>
  <c r="N119" i="16"/>
  <c r="M119" i="16"/>
  <c r="L119" i="16"/>
  <c r="K119" i="16"/>
  <c r="J119" i="16"/>
  <c r="R118" i="16"/>
  <c r="Q118" i="16"/>
  <c r="O118" i="16"/>
  <c r="N118" i="16"/>
  <c r="M118" i="16"/>
  <c r="L118" i="16"/>
  <c r="K118" i="16"/>
  <c r="J118" i="16"/>
  <c r="R117" i="16"/>
  <c r="Q117" i="16"/>
  <c r="O117" i="16"/>
  <c r="N117" i="16"/>
  <c r="M117" i="16"/>
  <c r="L117" i="16"/>
  <c r="K117" i="16"/>
  <c r="J117" i="16"/>
  <c r="R116" i="16"/>
  <c r="Q116" i="16"/>
  <c r="O116" i="16"/>
  <c r="N116" i="16"/>
  <c r="M116" i="16"/>
  <c r="L116" i="16"/>
  <c r="K116" i="16"/>
  <c r="J116" i="16"/>
  <c r="R115" i="16"/>
  <c r="Q115" i="16"/>
  <c r="O115" i="16"/>
  <c r="N115" i="16"/>
  <c r="M115" i="16"/>
  <c r="L115" i="16"/>
  <c r="K115" i="16"/>
  <c r="J115" i="16"/>
  <c r="R114" i="16"/>
  <c r="Q114" i="16"/>
  <c r="O114" i="16"/>
  <c r="N114" i="16"/>
  <c r="M114" i="16"/>
  <c r="L114" i="16"/>
  <c r="K114" i="16"/>
  <c r="J114" i="16"/>
  <c r="R113" i="16"/>
  <c r="Q113" i="16"/>
  <c r="O113" i="16"/>
  <c r="N113" i="16"/>
  <c r="M113" i="16"/>
  <c r="L113" i="16"/>
  <c r="K113" i="16"/>
  <c r="J113" i="16"/>
  <c r="R112" i="16"/>
  <c r="Q112" i="16"/>
  <c r="O112" i="16"/>
  <c r="N112" i="16"/>
  <c r="M112" i="16"/>
  <c r="L112" i="16"/>
  <c r="K112" i="16"/>
  <c r="J112" i="16"/>
  <c r="R111" i="16"/>
  <c r="Q111" i="16"/>
  <c r="O111" i="16"/>
  <c r="N111" i="16"/>
  <c r="M111" i="16"/>
  <c r="L111" i="16"/>
  <c r="K111" i="16"/>
  <c r="J111" i="16"/>
  <c r="R92" i="16"/>
  <c r="Q92" i="16"/>
  <c r="O92" i="16"/>
  <c r="N92" i="16"/>
  <c r="M92" i="16"/>
  <c r="L92" i="16"/>
  <c r="K92" i="16"/>
  <c r="J92" i="16"/>
  <c r="R91" i="16"/>
  <c r="Q91" i="16"/>
  <c r="O91" i="16"/>
  <c r="N91" i="16"/>
  <c r="M91" i="16"/>
  <c r="L91" i="16"/>
  <c r="K91" i="16"/>
  <c r="J91" i="16"/>
  <c r="R90" i="16"/>
  <c r="Q90" i="16"/>
  <c r="O90" i="16"/>
  <c r="N90" i="16"/>
  <c r="M90" i="16"/>
  <c r="L90" i="16"/>
  <c r="K90" i="16"/>
  <c r="J90" i="16"/>
  <c r="R89" i="16"/>
  <c r="Q89" i="16"/>
  <c r="O89" i="16"/>
  <c r="N89" i="16"/>
  <c r="M89" i="16"/>
  <c r="L89" i="16"/>
  <c r="K89" i="16"/>
  <c r="J89" i="16"/>
  <c r="R88" i="16"/>
  <c r="Q88" i="16"/>
  <c r="O88" i="16"/>
  <c r="N88" i="16"/>
  <c r="M88" i="16"/>
  <c r="L88" i="16"/>
  <c r="K88" i="16"/>
  <c r="J88" i="16"/>
  <c r="R87" i="16"/>
  <c r="Q87" i="16"/>
  <c r="O87" i="16"/>
  <c r="N87" i="16"/>
  <c r="M87" i="16"/>
  <c r="L87" i="16"/>
  <c r="K87" i="16"/>
  <c r="J87" i="16"/>
  <c r="R86" i="16"/>
  <c r="Q86" i="16"/>
  <c r="O86" i="16"/>
  <c r="N86" i="16"/>
  <c r="M86" i="16"/>
  <c r="L86" i="16"/>
  <c r="K86" i="16"/>
  <c r="J86" i="16"/>
  <c r="R85" i="16"/>
  <c r="Q85" i="16"/>
  <c r="O85" i="16"/>
  <c r="N85" i="16"/>
  <c r="M85" i="16"/>
  <c r="L85" i="16"/>
  <c r="K85" i="16"/>
  <c r="J85" i="16"/>
  <c r="R84" i="16"/>
  <c r="Q84" i="16"/>
  <c r="O84" i="16"/>
  <c r="N84" i="16"/>
  <c r="M84" i="16"/>
  <c r="L84" i="16"/>
  <c r="K84" i="16"/>
  <c r="J84" i="16"/>
  <c r="R83" i="16"/>
  <c r="Q83" i="16"/>
  <c r="O83" i="16"/>
  <c r="N83" i="16"/>
  <c r="M83" i="16"/>
  <c r="L83" i="16"/>
  <c r="K83" i="16"/>
  <c r="J83" i="16"/>
  <c r="R82" i="16"/>
  <c r="Q82" i="16"/>
  <c r="O82" i="16"/>
  <c r="N82" i="16"/>
  <c r="M82" i="16"/>
  <c r="L82" i="16"/>
  <c r="K82" i="16"/>
  <c r="J82" i="16"/>
  <c r="R81" i="16"/>
  <c r="Q81" i="16"/>
  <c r="O81" i="16"/>
  <c r="N81" i="16"/>
  <c r="M81" i="16"/>
  <c r="L81" i="16"/>
  <c r="K81" i="16"/>
  <c r="J81" i="16"/>
  <c r="R80" i="16"/>
  <c r="Q80" i="16"/>
  <c r="O80" i="16"/>
  <c r="N80" i="16"/>
  <c r="M80" i="16"/>
  <c r="L80" i="16"/>
  <c r="K80" i="16"/>
  <c r="J80" i="16"/>
  <c r="R79" i="16"/>
  <c r="Q79" i="16"/>
  <c r="O79" i="16"/>
  <c r="N79" i="16"/>
  <c r="M79" i="16"/>
  <c r="L79" i="16"/>
  <c r="K79" i="16"/>
  <c r="J79" i="16"/>
  <c r="R78" i="16"/>
  <c r="Q78" i="16"/>
  <c r="O78" i="16"/>
  <c r="N78" i="16"/>
  <c r="M78" i="16"/>
  <c r="L78" i="16"/>
  <c r="K78" i="16"/>
  <c r="J78" i="16"/>
  <c r="R77" i="16"/>
  <c r="Q77" i="16"/>
  <c r="O77" i="16"/>
  <c r="N77" i="16"/>
  <c r="M77" i="16"/>
  <c r="L77" i="16"/>
  <c r="K77" i="16"/>
  <c r="J77" i="16"/>
  <c r="R76" i="16"/>
  <c r="Q76" i="16"/>
  <c r="O76" i="16"/>
  <c r="N76" i="16"/>
  <c r="M76" i="16"/>
  <c r="L76" i="16"/>
  <c r="K76" i="16"/>
  <c r="J76" i="16"/>
  <c r="R75" i="16"/>
  <c r="Q75" i="16"/>
  <c r="O75" i="16"/>
  <c r="N75" i="16"/>
  <c r="M75" i="16"/>
  <c r="L75" i="16"/>
  <c r="K75" i="16"/>
  <c r="J75" i="16"/>
  <c r="R74" i="16"/>
  <c r="Q74" i="16"/>
  <c r="O74" i="16"/>
  <c r="N74" i="16"/>
  <c r="M74" i="16"/>
  <c r="L74" i="16"/>
  <c r="K74" i="16"/>
  <c r="J74" i="16"/>
  <c r="R73" i="16"/>
  <c r="Q73" i="16"/>
  <c r="O73" i="16"/>
  <c r="N73" i="16"/>
  <c r="M73" i="16"/>
  <c r="L73" i="16"/>
  <c r="K73" i="16"/>
  <c r="J73" i="16"/>
  <c r="R72" i="16"/>
  <c r="Q72" i="16"/>
  <c r="O72" i="16"/>
  <c r="N72" i="16"/>
  <c r="M72" i="16"/>
  <c r="L72" i="16"/>
  <c r="K72" i="16"/>
  <c r="J72" i="16"/>
  <c r="R59" i="16"/>
  <c r="Q59" i="16"/>
  <c r="O59" i="16"/>
  <c r="N59" i="16"/>
  <c r="M59" i="16"/>
  <c r="L59" i="16"/>
  <c r="K59" i="16"/>
  <c r="J59" i="16"/>
  <c r="U59" i="16" s="1"/>
  <c r="V59" i="16" s="1"/>
  <c r="R58" i="16"/>
  <c r="Q58" i="16"/>
  <c r="O58" i="16"/>
  <c r="N58" i="16"/>
  <c r="M58" i="16"/>
  <c r="L58" i="16"/>
  <c r="K58" i="16"/>
  <c r="J58" i="16"/>
  <c r="R57" i="16"/>
  <c r="Q57" i="16"/>
  <c r="O57" i="16"/>
  <c r="N57" i="16"/>
  <c r="M57" i="16"/>
  <c r="L57" i="16"/>
  <c r="K57" i="16"/>
  <c r="J57" i="16"/>
  <c r="R56" i="16"/>
  <c r="Q56" i="16"/>
  <c r="O56" i="16"/>
  <c r="N56" i="16"/>
  <c r="M56" i="16"/>
  <c r="L56" i="16"/>
  <c r="K56" i="16"/>
  <c r="J56" i="16"/>
  <c r="U56" i="16" s="1"/>
  <c r="V56" i="16" s="1"/>
  <c r="R55" i="16"/>
  <c r="Q55" i="16"/>
  <c r="O55" i="16"/>
  <c r="N55" i="16"/>
  <c r="M55" i="16"/>
  <c r="L55" i="16"/>
  <c r="K55" i="16"/>
  <c r="J55" i="16"/>
  <c r="R54" i="16"/>
  <c r="Q54" i="16"/>
  <c r="O54" i="16"/>
  <c r="N54" i="16"/>
  <c r="M54" i="16"/>
  <c r="L54" i="16"/>
  <c r="K54" i="16"/>
  <c r="J54" i="16"/>
  <c r="U54" i="16" s="1"/>
  <c r="V54" i="16" s="1"/>
  <c r="R53" i="16"/>
  <c r="Q53" i="16"/>
  <c r="O53" i="16"/>
  <c r="N53" i="16"/>
  <c r="M53" i="16"/>
  <c r="L53" i="16"/>
  <c r="K53" i="16"/>
  <c r="J53" i="16"/>
  <c r="R52" i="16"/>
  <c r="Q52" i="16"/>
  <c r="O52" i="16"/>
  <c r="N52" i="16"/>
  <c r="M52" i="16"/>
  <c r="L52" i="16"/>
  <c r="K52" i="16"/>
  <c r="J52" i="16"/>
  <c r="R51" i="16"/>
  <c r="Q51" i="16"/>
  <c r="O51" i="16"/>
  <c r="N51" i="16"/>
  <c r="M51" i="16"/>
  <c r="L51" i="16"/>
  <c r="K51" i="16"/>
  <c r="J51" i="16"/>
  <c r="R50" i="16"/>
  <c r="Q50" i="16"/>
  <c r="O50" i="16"/>
  <c r="N50" i="16"/>
  <c r="M50" i="16"/>
  <c r="L50" i="16"/>
  <c r="K50" i="16"/>
  <c r="J50" i="16"/>
  <c r="R49" i="16"/>
  <c r="Q49" i="16"/>
  <c r="O49" i="16"/>
  <c r="N49" i="16"/>
  <c r="M49" i="16"/>
  <c r="L49" i="16"/>
  <c r="K49" i="16"/>
  <c r="J49" i="16"/>
  <c r="R48" i="16"/>
  <c r="Q48" i="16"/>
  <c r="O48" i="16"/>
  <c r="N48" i="16"/>
  <c r="M48" i="16"/>
  <c r="L48" i="16"/>
  <c r="K48" i="16"/>
  <c r="J48" i="16"/>
  <c r="R47" i="16"/>
  <c r="Q47" i="16"/>
  <c r="O47" i="16"/>
  <c r="N47" i="16"/>
  <c r="M47" i="16"/>
  <c r="L47" i="16"/>
  <c r="K47" i="16"/>
  <c r="J47" i="16"/>
  <c r="R33" i="16"/>
  <c r="Q33" i="16"/>
  <c r="O33" i="16"/>
  <c r="N33" i="16"/>
  <c r="M33" i="16"/>
  <c r="L33" i="16"/>
  <c r="K33" i="16"/>
  <c r="J33" i="16"/>
  <c r="R32" i="16"/>
  <c r="Q32" i="16"/>
  <c r="O32" i="16"/>
  <c r="N32" i="16"/>
  <c r="M32" i="16"/>
  <c r="L32" i="16"/>
  <c r="K32" i="16"/>
  <c r="J32" i="16"/>
  <c r="R31" i="16"/>
  <c r="Q31" i="16"/>
  <c r="O31" i="16"/>
  <c r="N31" i="16"/>
  <c r="M31" i="16"/>
  <c r="L31" i="16"/>
  <c r="K31" i="16"/>
  <c r="J31" i="16"/>
  <c r="R30" i="16"/>
  <c r="Q30" i="16"/>
  <c r="O30" i="16"/>
  <c r="N30" i="16"/>
  <c r="M30" i="16"/>
  <c r="L30" i="16"/>
  <c r="K30" i="16"/>
  <c r="J30" i="16"/>
  <c r="R29" i="16"/>
  <c r="Q29" i="16"/>
  <c r="O29" i="16"/>
  <c r="N29" i="16"/>
  <c r="M29" i="16"/>
  <c r="L29" i="16"/>
  <c r="K29" i="16"/>
  <c r="J29" i="16"/>
  <c r="R18" i="16"/>
  <c r="Q18" i="16"/>
  <c r="O18" i="16"/>
  <c r="N18" i="16"/>
  <c r="M18" i="16"/>
  <c r="L18" i="16"/>
  <c r="K18" i="16"/>
  <c r="J18" i="16"/>
  <c r="R17" i="16"/>
  <c r="Q17" i="16"/>
  <c r="O17" i="16"/>
  <c r="N17" i="16"/>
  <c r="M17" i="16"/>
  <c r="L17" i="16"/>
  <c r="K17" i="16"/>
  <c r="J17" i="16"/>
  <c r="R16" i="16"/>
  <c r="Q16" i="16"/>
  <c r="O16" i="16"/>
  <c r="N16" i="16"/>
  <c r="M16" i="16"/>
  <c r="L16" i="16"/>
  <c r="K16" i="16"/>
  <c r="J16" i="16"/>
  <c r="R15" i="16"/>
  <c r="Q15" i="16"/>
  <c r="O15" i="16"/>
  <c r="N15" i="16"/>
  <c r="M15" i="16"/>
  <c r="L15" i="16"/>
  <c r="K15" i="16"/>
  <c r="J15" i="16"/>
  <c r="R14" i="16"/>
  <c r="Q14" i="16"/>
  <c r="O14" i="16"/>
  <c r="N14" i="16"/>
  <c r="M14" i="16"/>
  <c r="L14" i="16"/>
  <c r="K14" i="16"/>
  <c r="J14" i="16"/>
  <c r="R13" i="16"/>
  <c r="Q13" i="16"/>
  <c r="O13" i="16"/>
  <c r="N13" i="16"/>
  <c r="M13" i="16"/>
  <c r="L13" i="16"/>
  <c r="K13" i="16"/>
  <c r="J13" i="16"/>
  <c r="U13" i="16" s="1"/>
  <c r="V13" i="16" s="1"/>
  <c r="R12" i="16"/>
  <c r="Q12" i="16"/>
  <c r="O12" i="16"/>
  <c r="N12" i="16"/>
  <c r="M12" i="16"/>
  <c r="L12" i="16"/>
  <c r="K12" i="16"/>
  <c r="J12" i="16"/>
  <c r="R11" i="16"/>
  <c r="Q11" i="16"/>
  <c r="O11" i="16"/>
  <c r="N11" i="16"/>
  <c r="M11" i="16"/>
  <c r="L11" i="16"/>
  <c r="K11" i="16"/>
  <c r="J11" i="16"/>
  <c r="R10" i="16"/>
  <c r="Q10" i="16"/>
  <c r="O10" i="16"/>
  <c r="N10" i="16"/>
  <c r="M10" i="16"/>
  <c r="L10" i="16"/>
  <c r="K10" i="16"/>
  <c r="J10" i="16"/>
  <c r="R9" i="16"/>
  <c r="Q9" i="16"/>
  <c r="O9" i="16"/>
  <c r="N9" i="16"/>
  <c r="M9" i="16"/>
  <c r="L9" i="16"/>
  <c r="K9" i="16"/>
  <c r="J9" i="16"/>
  <c r="U9" i="16" s="1"/>
  <c r="V9" i="16" s="1"/>
  <c r="R8" i="16"/>
  <c r="Q8" i="16"/>
  <c r="O8" i="16"/>
  <c r="N8" i="16"/>
  <c r="M8" i="16"/>
  <c r="L8" i="16"/>
  <c r="K8" i="16"/>
  <c r="J8" i="16"/>
  <c r="R7" i="16"/>
  <c r="Q7" i="16"/>
  <c r="O7" i="16"/>
  <c r="N7" i="16"/>
  <c r="M7" i="16"/>
  <c r="L7" i="16"/>
  <c r="K7" i="16"/>
  <c r="J7" i="16"/>
  <c r="R6" i="16"/>
  <c r="Q6" i="16"/>
  <c r="O6" i="16"/>
  <c r="N6" i="16"/>
  <c r="M6" i="16"/>
  <c r="L6" i="16"/>
  <c r="K6" i="16"/>
  <c r="J6" i="16"/>
  <c r="R5" i="16"/>
  <c r="Q5" i="16"/>
  <c r="O5" i="16"/>
  <c r="N5" i="16"/>
  <c r="M5" i="16"/>
  <c r="L5" i="16"/>
  <c r="K5" i="16"/>
  <c r="J5" i="16"/>
  <c r="R4" i="16"/>
  <c r="Q4" i="16"/>
  <c r="O4" i="16"/>
  <c r="N4" i="16"/>
  <c r="M4" i="16"/>
  <c r="L4" i="16"/>
  <c r="K4" i="16"/>
  <c r="J4" i="16"/>
  <c r="R3" i="16"/>
  <c r="Q3" i="16"/>
  <c r="O3" i="16"/>
  <c r="N3" i="16"/>
  <c r="M3" i="16"/>
  <c r="L3" i="16"/>
  <c r="K3" i="16"/>
  <c r="J3" i="16"/>
  <c r="R2" i="16"/>
  <c r="Q2" i="16"/>
  <c r="O2" i="16"/>
  <c r="N2" i="16"/>
  <c r="M2" i="16"/>
  <c r="L2" i="16"/>
  <c r="K2" i="16"/>
  <c r="J2" i="16"/>
  <c r="E33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34" i="16"/>
  <c r="E135" i="16"/>
  <c r="E136" i="16"/>
  <c r="E137" i="16"/>
  <c r="E138" i="16"/>
  <c r="E139" i="16"/>
  <c r="E140" i="16"/>
  <c r="E141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73" i="16"/>
  <c r="E180" i="16"/>
  <c r="E181" i="16"/>
  <c r="E182" i="16"/>
  <c r="E184" i="16"/>
  <c r="E186" i="16"/>
  <c r="E187" i="16"/>
  <c r="E188" i="16"/>
  <c r="E189" i="16"/>
  <c r="E190" i="16"/>
  <c r="E191" i="16"/>
  <c r="E192" i="16"/>
  <c r="E193" i="16"/>
  <c r="E194" i="16"/>
  <c r="E195" i="16"/>
  <c r="E197" i="16"/>
  <c r="E198" i="16"/>
  <c r="E222" i="16"/>
  <c r="E223" i="16"/>
  <c r="E224" i="16"/>
  <c r="E225" i="16"/>
  <c r="E226" i="16"/>
  <c r="E227" i="16"/>
  <c r="E228" i="16"/>
  <c r="E231" i="16"/>
  <c r="E232" i="16"/>
  <c r="E233" i="16"/>
  <c r="E234" i="16"/>
  <c r="E235" i="16"/>
  <c r="E236" i="16"/>
  <c r="E237" i="16"/>
  <c r="E238" i="16"/>
  <c r="E239" i="16"/>
  <c r="E240" i="16"/>
  <c r="E242" i="16"/>
  <c r="E243" i="16"/>
  <c r="E244" i="16"/>
  <c r="E245" i="16"/>
  <c r="E249" i="16"/>
  <c r="E250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160" i="16"/>
  <c r="E161" i="16"/>
  <c r="E199" i="16"/>
  <c r="E200" i="16"/>
  <c r="E201" i="16"/>
  <c r="E202" i="16"/>
  <c r="E203" i="16"/>
  <c r="E204" i="16"/>
  <c r="E205" i="16"/>
  <c r="E206" i="16"/>
  <c r="E207" i="16"/>
  <c r="E208" i="16"/>
  <c r="E209" i="16"/>
  <c r="E251" i="16"/>
  <c r="E253" i="16"/>
  <c r="E255" i="16"/>
  <c r="E254" i="16"/>
  <c r="E256" i="16"/>
  <c r="E257" i="16"/>
  <c r="E258" i="16"/>
  <c r="E252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0" i="16"/>
  <c r="E551" i="16"/>
  <c r="E552" i="16"/>
  <c r="E553" i="16"/>
  <c r="E554" i="16"/>
  <c r="E555" i="16"/>
  <c r="E556" i="16"/>
  <c r="E557" i="16"/>
  <c r="E558" i="16"/>
  <c r="E559" i="16"/>
  <c r="E560" i="16"/>
  <c r="E561" i="16"/>
  <c r="E562" i="16"/>
  <c r="E563" i="16"/>
  <c r="E564" i="16"/>
  <c r="E565" i="16"/>
  <c r="E566" i="16"/>
  <c r="E567" i="16"/>
  <c r="E568" i="16"/>
  <c r="E569" i="16"/>
  <c r="E570" i="16"/>
  <c r="E571" i="16"/>
  <c r="E572" i="16"/>
  <c r="E573" i="16"/>
  <c r="E574" i="16"/>
  <c r="E575" i="16"/>
  <c r="E576" i="16"/>
  <c r="E577" i="16"/>
  <c r="E578" i="16"/>
  <c r="E579" i="16"/>
  <c r="E580" i="16"/>
  <c r="E581" i="16"/>
  <c r="E582" i="16"/>
  <c r="E583" i="16"/>
  <c r="E584" i="16"/>
  <c r="E585" i="16"/>
  <c r="E34" i="16"/>
  <c r="E60" i="16"/>
  <c r="E61" i="16"/>
  <c r="E62" i="16"/>
  <c r="E93" i="16"/>
  <c r="E94" i="16"/>
  <c r="E95" i="16"/>
  <c r="E125" i="16"/>
  <c r="E126" i="16"/>
  <c r="E127" i="16"/>
  <c r="E128" i="16"/>
  <c r="E36" i="16"/>
  <c r="E37" i="16"/>
  <c r="E38" i="16"/>
  <c r="E43" i="16"/>
  <c r="E66" i="16"/>
  <c r="E67" i="16"/>
  <c r="E68" i="16"/>
  <c r="E69" i="16"/>
  <c r="E70" i="16"/>
  <c r="E71" i="16"/>
  <c r="E97" i="16"/>
  <c r="E98" i="16"/>
  <c r="E99" i="16"/>
  <c r="E100" i="16"/>
  <c r="E101" i="16"/>
  <c r="E104" i="16"/>
  <c r="E441" i="16"/>
  <c r="E442" i="16"/>
  <c r="E443" i="16"/>
  <c r="E162" i="16"/>
  <c r="E164" i="16"/>
  <c r="E165" i="16"/>
  <c r="E166" i="16"/>
  <c r="E167" i="16"/>
  <c r="E168" i="16"/>
  <c r="E172" i="16"/>
  <c r="E216" i="16"/>
  <c r="E218" i="16"/>
  <c r="E213" i="16"/>
  <c r="E259" i="16"/>
  <c r="E260" i="16"/>
  <c r="E261" i="16"/>
  <c r="E262" i="16"/>
  <c r="E265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39" i="16"/>
  <c r="E40" i="16"/>
  <c r="E41" i="16"/>
  <c r="E42" i="16"/>
  <c r="E103" i="16"/>
  <c r="E105" i="16"/>
  <c r="E106" i="16"/>
  <c r="E163" i="16"/>
  <c r="E169" i="16"/>
  <c r="E170" i="16"/>
  <c r="E171" i="16"/>
  <c r="E214" i="16"/>
  <c r="E215" i="16"/>
  <c r="E217" i="16"/>
  <c r="E219" i="16"/>
  <c r="E220" i="16"/>
  <c r="E263" i="16"/>
  <c r="E266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E520" i="16"/>
  <c r="E102" i="16"/>
  <c r="E264" i="16"/>
  <c r="E521" i="16"/>
  <c r="E522" i="16"/>
  <c r="E523" i="16"/>
  <c r="E524" i="16"/>
  <c r="E525" i="16"/>
  <c r="E526" i="16"/>
  <c r="E527" i="16"/>
  <c r="E528" i="16"/>
  <c r="E529" i="16"/>
  <c r="E530" i="16"/>
  <c r="E531" i="16"/>
  <c r="E532" i="16"/>
  <c r="E46" i="16"/>
  <c r="E533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29" i="16"/>
  <c r="E30" i="16"/>
  <c r="E31" i="16"/>
  <c r="E32" i="16"/>
  <c r="E2" i="16"/>
  <c r="B3" i="9"/>
  <c r="C3" i="9"/>
  <c r="D3" i="9"/>
  <c r="E3" i="9"/>
  <c r="F3" i="9"/>
  <c r="G3" i="9"/>
  <c r="H3" i="9"/>
  <c r="I3" i="9"/>
  <c r="J3" i="9"/>
  <c r="B4" i="9"/>
  <c r="C4" i="9"/>
  <c r="D4" i="9"/>
  <c r="E4" i="9"/>
  <c r="F4" i="9"/>
  <c r="G4" i="9"/>
  <c r="H4" i="9"/>
  <c r="I4" i="9"/>
  <c r="J4" i="9"/>
  <c r="B5" i="9"/>
  <c r="C5" i="9"/>
  <c r="D5" i="9"/>
  <c r="E5" i="9"/>
  <c r="F5" i="9"/>
  <c r="G5" i="9"/>
  <c r="H5" i="9"/>
  <c r="I5" i="9"/>
  <c r="J5" i="9"/>
  <c r="B6" i="9"/>
  <c r="C6" i="9"/>
  <c r="D6" i="9"/>
  <c r="E6" i="9"/>
  <c r="F6" i="9"/>
  <c r="G6" i="9"/>
  <c r="H6" i="9"/>
  <c r="I6" i="9"/>
  <c r="J6" i="9"/>
  <c r="B7" i="9"/>
  <c r="C7" i="9"/>
  <c r="D7" i="9"/>
  <c r="E7" i="9"/>
  <c r="F7" i="9"/>
  <c r="G7" i="9"/>
  <c r="H7" i="9"/>
  <c r="I7" i="9"/>
  <c r="J7" i="9"/>
  <c r="B8" i="9"/>
  <c r="C8" i="9"/>
  <c r="D8" i="9"/>
  <c r="E8" i="9"/>
  <c r="F8" i="9"/>
  <c r="G8" i="9"/>
  <c r="H8" i="9"/>
  <c r="I8" i="9"/>
  <c r="J8" i="9"/>
  <c r="B9" i="9"/>
  <c r="K9" i="9" s="1"/>
  <c r="L9" i="9" s="1"/>
  <c r="C9" i="9"/>
  <c r="D9" i="9"/>
  <c r="E9" i="9"/>
  <c r="F9" i="9"/>
  <c r="G9" i="9"/>
  <c r="H9" i="9"/>
  <c r="I9" i="9"/>
  <c r="J9" i="9"/>
  <c r="B10" i="9"/>
  <c r="C10" i="9"/>
  <c r="D10" i="9"/>
  <c r="E10" i="9"/>
  <c r="F10" i="9"/>
  <c r="G10" i="9"/>
  <c r="H10" i="9"/>
  <c r="I10" i="9"/>
  <c r="J10" i="9"/>
  <c r="B11" i="9"/>
  <c r="C11" i="9"/>
  <c r="D11" i="9"/>
  <c r="E11" i="9"/>
  <c r="F11" i="9"/>
  <c r="G11" i="9"/>
  <c r="H11" i="9"/>
  <c r="I11" i="9"/>
  <c r="J11" i="9"/>
  <c r="B12" i="9"/>
  <c r="K12" i="9" s="1"/>
  <c r="L12" i="9" s="1"/>
  <c r="C12" i="9"/>
  <c r="D12" i="9"/>
  <c r="E12" i="9"/>
  <c r="F12" i="9"/>
  <c r="G12" i="9"/>
  <c r="H12" i="9"/>
  <c r="I12" i="9"/>
  <c r="J12" i="9"/>
  <c r="B13" i="9"/>
  <c r="C13" i="9"/>
  <c r="D13" i="9"/>
  <c r="E13" i="9"/>
  <c r="F13" i="9"/>
  <c r="G13" i="9"/>
  <c r="H13" i="9"/>
  <c r="I13" i="9"/>
  <c r="J13" i="9"/>
  <c r="B14" i="9"/>
  <c r="C14" i="9"/>
  <c r="D14" i="9"/>
  <c r="E14" i="9"/>
  <c r="F14" i="9"/>
  <c r="G14" i="9"/>
  <c r="H14" i="9"/>
  <c r="I14" i="9"/>
  <c r="J14" i="9"/>
  <c r="B15" i="9"/>
  <c r="C15" i="9"/>
  <c r="D15" i="9"/>
  <c r="E15" i="9"/>
  <c r="F15" i="9"/>
  <c r="G15" i="9"/>
  <c r="H15" i="9"/>
  <c r="I15" i="9"/>
  <c r="J15" i="9"/>
  <c r="B16" i="9"/>
  <c r="C16" i="9"/>
  <c r="D16" i="9"/>
  <c r="E16" i="9"/>
  <c r="F16" i="9"/>
  <c r="G16" i="9"/>
  <c r="H16" i="9"/>
  <c r="I16" i="9"/>
  <c r="J16" i="9"/>
  <c r="B17" i="9"/>
  <c r="C17" i="9"/>
  <c r="D17" i="9"/>
  <c r="E17" i="9"/>
  <c r="F17" i="9"/>
  <c r="G17" i="9"/>
  <c r="H17" i="9"/>
  <c r="I17" i="9"/>
  <c r="J17" i="9"/>
  <c r="B18" i="9"/>
  <c r="C18" i="9"/>
  <c r="D18" i="9"/>
  <c r="E18" i="9"/>
  <c r="F18" i="9"/>
  <c r="G18" i="9"/>
  <c r="H18" i="9"/>
  <c r="I18" i="9"/>
  <c r="J18" i="9"/>
  <c r="B19" i="9"/>
  <c r="C19" i="9"/>
  <c r="K19" i="9" s="1"/>
  <c r="L19" i="9" s="1"/>
  <c r="D19" i="9"/>
  <c r="E19" i="9"/>
  <c r="F19" i="9"/>
  <c r="G19" i="9"/>
  <c r="H19" i="9"/>
  <c r="I19" i="9"/>
  <c r="J19" i="9"/>
  <c r="B20" i="9"/>
  <c r="C20" i="9"/>
  <c r="D20" i="9"/>
  <c r="E20" i="9"/>
  <c r="F20" i="9"/>
  <c r="G20" i="9"/>
  <c r="H20" i="9"/>
  <c r="I20" i="9"/>
  <c r="J20" i="9"/>
  <c r="B21" i="9"/>
  <c r="C21" i="9"/>
  <c r="D21" i="9"/>
  <c r="E21" i="9"/>
  <c r="F21" i="9"/>
  <c r="G21" i="9"/>
  <c r="H21" i="9"/>
  <c r="I21" i="9"/>
  <c r="J21" i="9"/>
  <c r="B22" i="9"/>
  <c r="C22" i="9"/>
  <c r="D22" i="9"/>
  <c r="E22" i="9"/>
  <c r="F22" i="9"/>
  <c r="G22" i="9"/>
  <c r="H22" i="9"/>
  <c r="I22" i="9"/>
  <c r="J22" i="9"/>
  <c r="B23" i="9"/>
  <c r="C23" i="9"/>
  <c r="D23" i="9"/>
  <c r="E23" i="9"/>
  <c r="F23" i="9"/>
  <c r="G23" i="9"/>
  <c r="H23" i="9"/>
  <c r="I23" i="9"/>
  <c r="J23" i="9"/>
  <c r="B24" i="9"/>
  <c r="C24" i="9"/>
  <c r="D24" i="9"/>
  <c r="E24" i="9"/>
  <c r="F24" i="9"/>
  <c r="G24" i="9"/>
  <c r="H24" i="9"/>
  <c r="I24" i="9"/>
  <c r="J24" i="9"/>
  <c r="B25" i="9"/>
  <c r="C25" i="9"/>
  <c r="D25" i="9"/>
  <c r="E25" i="9"/>
  <c r="F25" i="9"/>
  <c r="G25" i="9"/>
  <c r="H25" i="9"/>
  <c r="I25" i="9"/>
  <c r="J25" i="9"/>
  <c r="B26" i="9"/>
  <c r="K26" i="9" s="1"/>
  <c r="L26" i="9" s="1"/>
  <c r="C26" i="9"/>
  <c r="D26" i="9"/>
  <c r="E26" i="9"/>
  <c r="F26" i="9"/>
  <c r="G26" i="9"/>
  <c r="H26" i="9"/>
  <c r="I26" i="9"/>
  <c r="J26" i="9"/>
  <c r="B27" i="9"/>
  <c r="C27" i="9"/>
  <c r="D27" i="9"/>
  <c r="E27" i="9"/>
  <c r="F27" i="9"/>
  <c r="G27" i="9"/>
  <c r="H27" i="9"/>
  <c r="I27" i="9"/>
  <c r="J27" i="9"/>
  <c r="B28" i="9"/>
  <c r="C28" i="9"/>
  <c r="D28" i="9"/>
  <c r="E28" i="9"/>
  <c r="F28" i="9"/>
  <c r="G28" i="9"/>
  <c r="H28" i="9"/>
  <c r="I28" i="9"/>
  <c r="J28" i="9"/>
  <c r="B29" i="9"/>
  <c r="C29" i="9"/>
  <c r="D29" i="9"/>
  <c r="E29" i="9"/>
  <c r="F29" i="9"/>
  <c r="G29" i="9"/>
  <c r="H29" i="9"/>
  <c r="I29" i="9"/>
  <c r="J29" i="9"/>
  <c r="B30" i="9"/>
  <c r="C30" i="9"/>
  <c r="D30" i="9"/>
  <c r="E30" i="9"/>
  <c r="F30" i="9"/>
  <c r="G30" i="9"/>
  <c r="H30" i="9"/>
  <c r="I30" i="9"/>
  <c r="J30" i="9"/>
  <c r="B31" i="9"/>
  <c r="C31" i="9"/>
  <c r="D31" i="9"/>
  <c r="E31" i="9"/>
  <c r="F31" i="9"/>
  <c r="G31" i="9"/>
  <c r="H31" i="9"/>
  <c r="I31" i="9"/>
  <c r="J31" i="9"/>
  <c r="B32" i="9"/>
  <c r="C32" i="9"/>
  <c r="D32" i="9"/>
  <c r="E32" i="9"/>
  <c r="F32" i="9"/>
  <c r="G32" i="9"/>
  <c r="H32" i="9"/>
  <c r="I32" i="9"/>
  <c r="J32" i="9"/>
  <c r="B33" i="9"/>
  <c r="C33" i="9"/>
  <c r="D33" i="9"/>
  <c r="E33" i="9"/>
  <c r="F33" i="9"/>
  <c r="G33" i="9"/>
  <c r="H33" i="9"/>
  <c r="I33" i="9"/>
  <c r="J33" i="9"/>
  <c r="B34" i="9"/>
  <c r="C34" i="9"/>
  <c r="D34" i="9"/>
  <c r="E34" i="9"/>
  <c r="F34" i="9"/>
  <c r="G34" i="9"/>
  <c r="H34" i="9"/>
  <c r="I34" i="9"/>
  <c r="J34" i="9"/>
  <c r="B35" i="9"/>
  <c r="C35" i="9"/>
  <c r="D35" i="9"/>
  <c r="E35" i="9"/>
  <c r="F35" i="9"/>
  <c r="G35" i="9"/>
  <c r="H35" i="9"/>
  <c r="I35" i="9"/>
  <c r="J35" i="9"/>
  <c r="B36" i="9"/>
  <c r="K36" i="9" s="1"/>
  <c r="L36" i="9" s="1"/>
  <c r="C36" i="9"/>
  <c r="D36" i="9"/>
  <c r="E36" i="9"/>
  <c r="F36" i="9"/>
  <c r="G36" i="9"/>
  <c r="H36" i="9"/>
  <c r="I36" i="9"/>
  <c r="J36" i="9"/>
  <c r="B37" i="9"/>
  <c r="C37" i="9"/>
  <c r="D37" i="9"/>
  <c r="E37" i="9"/>
  <c r="F37" i="9"/>
  <c r="G37" i="9"/>
  <c r="H37" i="9"/>
  <c r="I37" i="9"/>
  <c r="J37" i="9"/>
  <c r="B38" i="9"/>
  <c r="C38" i="9"/>
  <c r="D38" i="9"/>
  <c r="E38" i="9"/>
  <c r="F38" i="9"/>
  <c r="G38" i="9"/>
  <c r="H38" i="9"/>
  <c r="I38" i="9"/>
  <c r="J38" i="9"/>
  <c r="B39" i="9"/>
  <c r="C39" i="9"/>
  <c r="D39" i="9"/>
  <c r="E39" i="9"/>
  <c r="F39" i="9"/>
  <c r="G39" i="9"/>
  <c r="H39" i="9"/>
  <c r="I39" i="9"/>
  <c r="J39" i="9"/>
  <c r="B40" i="9"/>
  <c r="C40" i="9"/>
  <c r="D40" i="9"/>
  <c r="E40" i="9"/>
  <c r="F40" i="9"/>
  <c r="G40" i="9"/>
  <c r="H40" i="9"/>
  <c r="I40" i="9"/>
  <c r="J40" i="9"/>
  <c r="B41" i="9"/>
  <c r="C41" i="9"/>
  <c r="D41" i="9"/>
  <c r="E41" i="9"/>
  <c r="F41" i="9"/>
  <c r="G41" i="9"/>
  <c r="H41" i="9"/>
  <c r="I41" i="9"/>
  <c r="J41" i="9"/>
  <c r="B42" i="9"/>
  <c r="K42" i="9" s="1"/>
  <c r="L42" i="9" s="1"/>
  <c r="C42" i="9"/>
  <c r="D42" i="9"/>
  <c r="E42" i="9"/>
  <c r="F42" i="9"/>
  <c r="G42" i="9"/>
  <c r="H42" i="9"/>
  <c r="I42" i="9"/>
  <c r="J42" i="9"/>
  <c r="B43" i="9"/>
  <c r="C43" i="9"/>
  <c r="K43" i="9" s="1"/>
  <c r="L43" i="9" s="1"/>
  <c r="D43" i="9"/>
  <c r="E43" i="9"/>
  <c r="F43" i="9"/>
  <c r="G43" i="9"/>
  <c r="H43" i="9"/>
  <c r="I43" i="9"/>
  <c r="J43" i="9"/>
  <c r="B44" i="9"/>
  <c r="C44" i="9"/>
  <c r="D44" i="9"/>
  <c r="E44" i="9"/>
  <c r="F44" i="9"/>
  <c r="G44" i="9"/>
  <c r="H44" i="9"/>
  <c r="I44" i="9"/>
  <c r="J44" i="9"/>
  <c r="B45" i="9"/>
  <c r="C45" i="9"/>
  <c r="D45" i="9"/>
  <c r="E45" i="9"/>
  <c r="F45" i="9"/>
  <c r="G45" i="9"/>
  <c r="H45" i="9"/>
  <c r="I45" i="9"/>
  <c r="J45" i="9"/>
  <c r="B46" i="9"/>
  <c r="C46" i="9"/>
  <c r="D46" i="9"/>
  <c r="E46" i="9"/>
  <c r="F46" i="9"/>
  <c r="G46" i="9"/>
  <c r="H46" i="9"/>
  <c r="I46" i="9"/>
  <c r="J46" i="9"/>
  <c r="B47" i="9"/>
  <c r="C47" i="9"/>
  <c r="D47" i="9"/>
  <c r="E47" i="9"/>
  <c r="F47" i="9"/>
  <c r="G47" i="9"/>
  <c r="H47" i="9"/>
  <c r="I47" i="9"/>
  <c r="J47" i="9"/>
  <c r="B48" i="9"/>
  <c r="C48" i="9"/>
  <c r="D48" i="9"/>
  <c r="E48" i="9"/>
  <c r="F48" i="9"/>
  <c r="G48" i="9"/>
  <c r="H48" i="9"/>
  <c r="I48" i="9"/>
  <c r="J48" i="9"/>
  <c r="B49" i="9"/>
  <c r="C49" i="9"/>
  <c r="D49" i="9"/>
  <c r="E49" i="9"/>
  <c r="F49" i="9"/>
  <c r="G49" i="9"/>
  <c r="H49" i="9"/>
  <c r="I49" i="9"/>
  <c r="J49" i="9"/>
  <c r="B50" i="9"/>
  <c r="C50" i="9"/>
  <c r="D50" i="9"/>
  <c r="E50" i="9"/>
  <c r="F50" i="9"/>
  <c r="G50" i="9"/>
  <c r="H50" i="9"/>
  <c r="I50" i="9"/>
  <c r="J50" i="9"/>
  <c r="B51" i="9"/>
  <c r="C51" i="9"/>
  <c r="K51" i="9" s="1"/>
  <c r="L51" i="9" s="1"/>
  <c r="D51" i="9"/>
  <c r="E51" i="9"/>
  <c r="F51" i="9"/>
  <c r="G51" i="9"/>
  <c r="H51" i="9"/>
  <c r="I51" i="9"/>
  <c r="J51" i="9"/>
  <c r="B52" i="9"/>
  <c r="C52" i="9"/>
  <c r="D52" i="9"/>
  <c r="E52" i="9"/>
  <c r="F52" i="9"/>
  <c r="G52" i="9"/>
  <c r="H52" i="9"/>
  <c r="I52" i="9"/>
  <c r="J52" i="9"/>
  <c r="B53" i="9"/>
  <c r="C53" i="9"/>
  <c r="D53" i="9"/>
  <c r="E53" i="9"/>
  <c r="F53" i="9"/>
  <c r="G53" i="9"/>
  <c r="H53" i="9"/>
  <c r="I53" i="9"/>
  <c r="J53" i="9"/>
  <c r="B54" i="9"/>
  <c r="C54" i="9"/>
  <c r="D54" i="9"/>
  <c r="E54" i="9"/>
  <c r="F54" i="9"/>
  <c r="G54" i="9"/>
  <c r="H54" i="9"/>
  <c r="I54" i="9"/>
  <c r="J54" i="9"/>
  <c r="B55" i="9"/>
  <c r="C55" i="9"/>
  <c r="D55" i="9"/>
  <c r="E55" i="9"/>
  <c r="F55" i="9"/>
  <c r="G55" i="9"/>
  <c r="H55" i="9"/>
  <c r="I55" i="9"/>
  <c r="J55" i="9"/>
  <c r="B56" i="9"/>
  <c r="C56" i="9"/>
  <c r="D56" i="9"/>
  <c r="E56" i="9"/>
  <c r="F56" i="9"/>
  <c r="G56" i="9"/>
  <c r="H56" i="9"/>
  <c r="I56" i="9"/>
  <c r="J56" i="9"/>
  <c r="B57" i="9"/>
  <c r="C57" i="9"/>
  <c r="D57" i="9"/>
  <c r="E57" i="9"/>
  <c r="F57" i="9"/>
  <c r="G57" i="9"/>
  <c r="H57" i="9"/>
  <c r="I57" i="9"/>
  <c r="J57" i="9"/>
  <c r="B58" i="9"/>
  <c r="C58" i="9"/>
  <c r="D58" i="9"/>
  <c r="E58" i="9"/>
  <c r="F58" i="9"/>
  <c r="G58" i="9"/>
  <c r="H58" i="9"/>
  <c r="I58" i="9"/>
  <c r="J58" i="9"/>
  <c r="B59" i="9"/>
  <c r="C59" i="9"/>
  <c r="K59" i="9" s="1"/>
  <c r="L59" i="9" s="1"/>
  <c r="D59" i="9"/>
  <c r="E59" i="9"/>
  <c r="F59" i="9"/>
  <c r="G59" i="9"/>
  <c r="H59" i="9"/>
  <c r="I59" i="9"/>
  <c r="J59" i="9"/>
  <c r="B60" i="9"/>
  <c r="C60" i="9"/>
  <c r="D60" i="9"/>
  <c r="E60" i="9"/>
  <c r="F60" i="9"/>
  <c r="G60" i="9"/>
  <c r="H60" i="9"/>
  <c r="I60" i="9"/>
  <c r="J60" i="9"/>
  <c r="B61" i="9"/>
  <c r="C61" i="9"/>
  <c r="D61" i="9"/>
  <c r="E61" i="9"/>
  <c r="F61" i="9"/>
  <c r="G61" i="9"/>
  <c r="H61" i="9"/>
  <c r="I61" i="9"/>
  <c r="J61" i="9"/>
  <c r="B62" i="9"/>
  <c r="K62" i="9" s="1"/>
  <c r="L62" i="9" s="1"/>
  <c r="C62" i="9"/>
  <c r="D62" i="9"/>
  <c r="E62" i="9"/>
  <c r="F62" i="9"/>
  <c r="G62" i="9"/>
  <c r="H62" i="9"/>
  <c r="I62" i="9"/>
  <c r="J62" i="9"/>
  <c r="B63" i="9"/>
  <c r="C63" i="9"/>
  <c r="D63" i="9"/>
  <c r="E63" i="9"/>
  <c r="F63" i="9"/>
  <c r="G63" i="9"/>
  <c r="H63" i="9"/>
  <c r="I63" i="9"/>
  <c r="J63" i="9"/>
  <c r="B64" i="9"/>
  <c r="C64" i="9"/>
  <c r="D64" i="9"/>
  <c r="E64" i="9"/>
  <c r="F64" i="9"/>
  <c r="G64" i="9"/>
  <c r="H64" i="9"/>
  <c r="I64" i="9"/>
  <c r="J64" i="9"/>
  <c r="B65" i="9"/>
  <c r="C65" i="9"/>
  <c r="D65" i="9"/>
  <c r="E65" i="9"/>
  <c r="F65" i="9"/>
  <c r="G65" i="9"/>
  <c r="H65" i="9"/>
  <c r="I65" i="9"/>
  <c r="J65" i="9"/>
  <c r="B66" i="9"/>
  <c r="K66" i="9" s="1"/>
  <c r="L66" i="9" s="1"/>
  <c r="C66" i="9"/>
  <c r="D66" i="9"/>
  <c r="E66" i="9"/>
  <c r="F66" i="9"/>
  <c r="G66" i="9"/>
  <c r="H66" i="9"/>
  <c r="I66" i="9"/>
  <c r="J66" i="9"/>
  <c r="B67" i="9"/>
  <c r="C67" i="9"/>
  <c r="K67" i="9" s="1"/>
  <c r="L67" i="9" s="1"/>
  <c r="D67" i="9"/>
  <c r="E67" i="9"/>
  <c r="F67" i="9"/>
  <c r="G67" i="9"/>
  <c r="H67" i="9"/>
  <c r="I67" i="9"/>
  <c r="J67" i="9"/>
  <c r="B68" i="9"/>
  <c r="C68" i="9"/>
  <c r="D68" i="9"/>
  <c r="E68" i="9"/>
  <c r="F68" i="9"/>
  <c r="G68" i="9"/>
  <c r="H68" i="9"/>
  <c r="I68" i="9"/>
  <c r="J68" i="9"/>
  <c r="B69" i="9"/>
  <c r="C69" i="9"/>
  <c r="D69" i="9"/>
  <c r="E69" i="9"/>
  <c r="F69" i="9"/>
  <c r="G69" i="9"/>
  <c r="H69" i="9"/>
  <c r="I69" i="9"/>
  <c r="J69" i="9"/>
  <c r="B70" i="9"/>
  <c r="C70" i="9"/>
  <c r="D70" i="9"/>
  <c r="E70" i="9"/>
  <c r="F70" i="9"/>
  <c r="G70" i="9"/>
  <c r="H70" i="9"/>
  <c r="I70" i="9"/>
  <c r="J70" i="9"/>
  <c r="B71" i="9"/>
  <c r="C71" i="9"/>
  <c r="D71" i="9"/>
  <c r="E71" i="9"/>
  <c r="F71" i="9"/>
  <c r="G71" i="9"/>
  <c r="H71" i="9"/>
  <c r="I71" i="9"/>
  <c r="J71" i="9"/>
  <c r="B72" i="9"/>
  <c r="C72" i="9"/>
  <c r="D72" i="9"/>
  <c r="E72" i="9"/>
  <c r="F72" i="9"/>
  <c r="G72" i="9"/>
  <c r="H72" i="9"/>
  <c r="I72" i="9"/>
  <c r="J72" i="9"/>
  <c r="B73" i="9"/>
  <c r="C73" i="9"/>
  <c r="D73" i="9"/>
  <c r="E73" i="9"/>
  <c r="F73" i="9"/>
  <c r="G73" i="9"/>
  <c r="H73" i="9"/>
  <c r="I73" i="9"/>
  <c r="J73" i="9"/>
  <c r="B74" i="9"/>
  <c r="C74" i="9"/>
  <c r="D74" i="9"/>
  <c r="E74" i="9"/>
  <c r="F74" i="9"/>
  <c r="G74" i="9"/>
  <c r="H74" i="9"/>
  <c r="I74" i="9"/>
  <c r="J74" i="9"/>
  <c r="B75" i="9"/>
  <c r="C75" i="9"/>
  <c r="D75" i="9"/>
  <c r="E75" i="9"/>
  <c r="F75" i="9"/>
  <c r="G75" i="9"/>
  <c r="H75" i="9"/>
  <c r="I75" i="9"/>
  <c r="J75" i="9"/>
  <c r="B76" i="9"/>
  <c r="C76" i="9"/>
  <c r="D76" i="9"/>
  <c r="E76" i="9"/>
  <c r="F76" i="9"/>
  <c r="G76" i="9"/>
  <c r="H76" i="9"/>
  <c r="I76" i="9"/>
  <c r="J76" i="9"/>
  <c r="B77" i="9"/>
  <c r="C77" i="9"/>
  <c r="D77" i="9"/>
  <c r="E77" i="9"/>
  <c r="F77" i="9"/>
  <c r="G77" i="9"/>
  <c r="H77" i="9"/>
  <c r="I77" i="9"/>
  <c r="J77" i="9"/>
  <c r="B78" i="9"/>
  <c r="C78" i="9"/>
  <c r="D78" i="9"/>
  <c r="E78" i="9"/>
  <c r="F78" i="9"/>
  <c r="G78" i="9"/>
  <c r="H78" i="9"/>
  <c r="I78" i="9"/>
  <c r="J78" i="9"/>
  <c r="B79" i="9"/>
  <c r="C79" i="9"/>
  <c r="D79" i="9"/>
  <c r="E79" i="9"/>
  <c r="F79" i="9"/>
  <c r="G79" i="9"/>
  <c r="H79" i="9"/>
  <c r="I79" i="9"/>
  <c r="J79" i="9"/>
  <c r="B80" i="9"/>
  <c r="C80" i="9"/>
  <c r="D80" i="9"/>
  <c r="E80" i="9"/>
  <c r="F80" i="9"/>
  <c r="G80" i="9"/>
  <c r="H80" i="9"/>
  <c r="I80" i="9"/>
  <c r="J80" i="9"/>
  <c r="B81" i="9"/>
  <c r="C81" i="9"/>
  <c r="D81" i="9"/>
  <c r="E81" i="9"/>
  <c r="F81" i="9"/>
  <c r="G81" i="9"/>
  <c r="H81" i="9"/>
  <c r="I81" i="9"/>
  <c r="J81" i="9"/>
  <c r="B82" i="9"/>
  <c r="C82" i="9"/>
  <c r="D82" i="9"/>
  <c r="E82" i="9"/>
  <c r="F82" i="9"/>
  <c r="G82" i="9"/>
  <c r="H82" i="9"/>
  <c r="I82" i="9"/>
  <c r="J82" i="9"/>
  <c r="B83" i="9"/>
  <c r="C83" i="9"/>
  <c r="K83" i="9" s="1"/>
  <c r="L83" i="9" s="1"/>
  <c r="D83" i="9"/>
  <c r="E83" i="9"/>
  <c r="F83" i="9"/>
  <c r="G83" i="9"/>
  <c r="H83" i="9"/>
  <c r="I83" i="9"/>
  <c r="J83" i="9"/>
  <c r="B84" i="9"/>
  <c r="K84" i="9" s="1"/>
  <c r="L84" i="9" s="1"/>
  <c r="C84" i="9"/>
  <c r="D84" i="9"/>
  <c r="E84" i="9"/>
  <c r="F84" i="9"/>
  <c r="G84" i="9"/>
  <c r="H84" i="9"/>
  <c r="I84" i="9"/>
  <c r="J84" i="9"/>
  <c r="B85" i="9"/>
  <c r="C85" i="9"/>
  <c r="D85" i="9"/>
  <c r="E85" i="9"/>
  <c r="F85" i="9"/>
  <c r="G85" i="9"/>
  <c r="H85" i="9"/>
  <c r="I85" i="9"/>
  <c r="J85" i="9"/>
  <c r="B86" i="9"/>
  <c r="C86" i="9"/>
  <c r="D86" i="9"/>
  <c r="E86" i="9"/>
  <c r="F86" i="9"/>
  <c r="G86" i="9"/>
  <c r="H86" i="9"/>
  <c r="I86" i="9"/>
  <c r="J86" i="9"/>
  <c r="B87" i="9"/>
  <c r="C87" i="9"/>
  <c r="D87" i="9"/>
  <c r="E87" i="9"/>
  <c r="F87" i="9"/>
  <c r="G87" i="9"/>
  <c r="H87" i="9"/>
  <c r="I87" i="9"/>
  <c r="J87" i="9"/>
  <c r="B88" i="9"/>
  <c r="C88" i="9"/>
  <c r="D88" i="9"/>
  <c r="E88" i="9"/>
  <c r="F88" i="9"/>
  <c r="G88" i="9"/>
  <c r="H88" i="9"/>
  <c r="I88" i="9"/>
  <c r="J88" i="9"/>
  <c r="B89" i="9"/>
  <c r="C89" i="9"/>
  <c r="D89" i="9"/>
  <c r="E89" i="9"/>
  <c r="F89" i="9"/>
  <c r="G89" i="9"/>
  <c r="H89" i="9"/>
  <c r="I89" i="9"/>
  <c r="J89" i="9"/>
  <c r="B90" i="9"/>
  <c r="C90" i="9"/>
  <c r="D90" i="9"/>
  <c r="E90" i="9"/>
  <c r="F90" i="9"/>
  <c r="G90" i="9"/>
  <c r="H90" i="9"/>
  <c r="I90" i="9"/>
  <c r="J90" i="9"/>
  <c r="B91" i="9"/>
  <c r="C91" i="9"/>
  <c r="K91" i="9" s="1"/>
  <c r="L91" i="9" s="1"/>
  <c r="D91" i="9"/>
  <c r="E91" i="9"/>
  <c r="F91" i="9"/>
  <c r="G91" i="9"/>
  <c r="H91" i="9"/>
  <c r="I91" i="9"/>
  <c r="J91" i="9"/>
  <c r="B92" i="9"/>
  <c r="C92" i="9"/>
  <c r="D92" i="9"/>
  <c r="E92" i="9"/>
  <c r="F92" i="9"/>
  <c r="G92" i="9"/>
  <c r="H92" i="9"/>
  <c r="I92" i="9"/>
  <c r="J92" i="9"/>
  <c r="B93" i="9"/>
  <c r="C93" i="9"/>
  <c r="D93" i="9"/>
  <c r="E93" i="9"/>
  <c r="F93" i="9"/>
  <c r="G93" i="9"/>
  <c r="H93" i="9"/>
  <c r="I93" i="9"/>
  <c r="J93" i="9"/>
  <c r="B94" i="9"/>
  <c r="C94" i="9"/>
  <c r="D94" i="9"/>
  <c r="E94" i="9"/>
  <c r="F94" i="9"/>
  <c r="G94" i="9"/>
  <c r="H94" i="9"/>
  <c r="I94" i="9"/>
  <c r="J94" i="9"/>
  <c r="B95" i="9"/>
  <c r="C95" i="9"/>
  <c r="D95" i="9"/>
  <c r="E95" i="9"/>
  <c r="F95" i="9"/>
  <c r="G95" i="9"/>
  <c r="H95" i="9"/>
  <c r="I95" i="9"/>
  <c r="J95" i="9"/>
  <c r="B96" i="9"/>
  <c r="C96" i="9"/>
  <c r="D96" i="9"/>
  <c r="E96" i="9"/>
  <c r="F96" i="9"/>
  <c r="G96" i="9"/>
  <c r="H96" i="9"/>
  <c r="I96" i="9"/>
  <c r="J96" i="9"/>
  <c r="B97" i="9"/>
  <c r="C97" i="9"/>
  <c r="D97" i="9"/>
  <c r="E97" i="9"/>
  <c r="F97" i="9"/>
  <c r="G97" i="9"/>
  <c r="H97" i="9"/>
  <c r="I97" i="9"/>
  <c r="J97" i="9"/>
  <c r="B98" i="9"/>
  <c r="C98" i="9"/>
  <c r="D98" i="9"/>
  <c r="E98" i="9"/>
  <c r="F98" i="9"/>
  <c r="G98" i="9"/>
  <c r="H98" i="9"/>
  <c r="I98" i="9"/>
  <c r="J98" i="9"/>
  <c r="B99" i="9"/>
  <c r="C99" i="9"/>
  <c r="K99" i="9" s="1"/>
  <c r="L99" i="9" s="1"/>
  <c r="D99" i="9"/>
  <c r="E99" i="9"/>
  <c r="F99" i="9"/>
  <c r="G99" i="9"/>
  <c r="H99" i="9"/>
  <c r="I99" i="9"/>
  <c r="J99" i="9"/>
  <c r="B100" i="9"/>
  <c r="C100" i="9"/>
  <c r="D100" i="9"/>
  <c r="E100" i="9"/>
  <c r="F100" i="9"/>
  <c r="G100" i="9"/>
  <c r="H100" i="9"/>
  <c r="I100" i="9"/>
  <c r="J100" i="9"/>
  <c r="B101" i="9"/>
  <c r="C101" i="9"/>
  <c r="D101" i="9"/>
  <c r="E101" i="9"/>
  <c r="F101" i="9"/>
  <c r="G101" i="9"/>
  <c r="H101" i="9"/>
  <c r="I101" i="9"/>
  <c r="J101" i="9"/>
  <c r="J2" i="9"/>
  <c r="I2" i="9"/>
  <c r="H2" i="9"/>
  <c r="G2" i="9"/>
  <c r="E2" i="9"/>
  <c r="F2" i="9"/>
  <c r="C2" i="9"/>
  <c r="D2" i="9"/>
  <c r="B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2" i="9"/>
  <c r="I2" i="4"/>
  <c r="H2" i="4"/>
  <c r="G2" i="4"/>
  <c r="F2" i="4"/>
  <c r="E2" i="4"/>
  <c r="D2" i="4"/>
  <c r="C2" i="4"/>
  <c r="B2" i="4"/>
  <c r="A2" i="4"/>
  <c r="G13" i="3"/>
  <c r="G12" i="3"/>
  <c r="G11" i="3"/>
  <c r="G10" i="3"/>
  <c r="G9" i="3"/>
  <c r="G8" i="3"/>
  <c r="G7" i="3"/>
  <c r="G6" i="3"/>
  <c r="G5" i="3"/>
  <c r="G4" i="3"/>
  <c r="G3" i="3"/>
  <c r="G2" i="3"/>
  <c r="P35" i="16" l="1"/>
  <c r="BE57" i="16"/>
  <c r="BG57" i="16" s="1"/>
  <c r="BE55" i="16"/>
  <c r="BG55" i="16" s="1"/>
  <c r="U2" i="16"/>
  <c r="V2" i="16" s="1"/>
  <c r="U3" i="16"/>
  <c r="V3" i="16" s="1"/>
  <c r="U4" i="16"/>
  <c r="V4" i="16" s="1"/>
  <c r="U5" i="16"/>
  <c r="V5" i="16" s="1"/>
  <c r="U6" i="16"/>
  <c r="V6" i="16" s="1"/>
  <c r="U8" i="16"/>
  <c r="V8" i="16" s="1"/>
  <c r="U10" i="16"/>
  <c r="V10" i="16" s="1"/>
  <c r="U11" i="16"/>
  <c r="V11" i="16" s="1"/>
  <c r="U14" i="16"/>
  <c r="V14" i="16" s="1"/>
  <c r="U15" i="16"/>
  <c r="V15" i="16" s="1"/>
  <c r="U18" i="16"/>
  <c r="V18" i="16" s="1"/>
  <c r="U47" i="16"/>
  <c r="V47" i="16" s="1"/>
  <c r="U48" i="16"/>
  <c r="V48" i="16" s="1"/>
  <c r="U50" i="16"/>
  <c r="V50" i="16" s="1"/>
  <c r="U51" i="16"/>
  <c r="V51" i="16" s="1"/>
  <c r="U73" i="16"/>
  <c r="V73" i="16" s="1"/>
  <c r="U77" i="16"/>
  <c r="V77" i="16" s="1"/>
  <c r="U55" i="16"/>
  <c r="V55" i="16" s="1"/>
  <c r="U57" i="16"/>
  <c r="V57" i="16" s="1"/>
  <c r="U76" i="16"/>
  <c r="V76" i="16" s="1"/>
  <c r="U78" i="16"/>
  <c r="V78" i="16" s="1"/>
  <c r="U79" i="16"/>
  <c r="V79" i="16" s="1"/>
  <c r="U81" i="16"/>
  <c r="V81" i="16" s="1"/>
  <c r="U82" i="16"/>
  <c r="V82" i="16" s="1"/>
  <c r="U83" i="16"/>
  <c r="V83" i="16" s="1"/>
  <c r="U84" i="16"/>
  <c r="V84" i="16" s="1"/>
  <c r="U86" i="16"/>
  <c r="V86" i="16" s="1"/>
  <c r="U87" i="16"/>
  <c r="V87" i="16" s="1"/>
  <c r="U88" i="16"/>
  <c r="V88" i="16" s="1"/>
  <c r="U91" i="16"/>
  <c r="V91" i="16" s="1"/>
  <c r="U112" i="16"/>
  <c r="V112" i="16" s="1"/>
  <c r="U113" i="16"/>
  <c r="V113" i="16" s="1"/>
  <c r="U114" i="16"/>
  <c r="V114" i="16" s="1"/>
  <c r="U115" i="16"/>
  <c r="V115" i="16" s="1"/>
  <c r="U116" i="16"/>
  <c r="V116" i="16" s="1"/>
  <c r="U117" i="16"/>
  <c r="V117" i="16" s="1"/>
  <c r="U118" i="16"/>
  <c r="V118" i="16" s="1"/>
  <c r="U119" i="16"/>
  <c r="V119" i="16" s="1"/>
  <c r="U124" i="16"/>
  <c r="V124" i="16" s="1"/>
  <c r="U134" i="16"/>
  <c r="V134" i="16" s="1"/>
  <c r="U136" i="16"/>
  <c r="V136" i="16" s="1"/>
  <c r="U141" i="16"/>
  <c r="V141" i="16" s="1"/>
  <c r="U151" i="16"/>
  <c r="V151" i="16" s="1"/>
  <c r="U156" i="16"/>
  <c r="V156" i="16" s="1"/>
  <c r="U187" i="16"/>
  <c r="V187" i="16" s="1"/>
  <c r="U197" i="16"/>
  <c r="V197" i="16" s="1"/>
  <c r="U228" i="16"/>
  <c r="V228" i="16" s="1"/>
  <c r="U245" i="16"/>
  <c r="V245" i="16" s="1"/>
  <c r="U249" i="16"/>
  <c r="V249" i="16" s="1"/>
  <c r="U269" i="16"/>
  <c r="V269" i="16" s="1"/>
  <c r="U277" i="16"/>
  <c r="V277" i="16" s="1"/>
  <c r="U282" i="16"/>
  <c r="V282" i="16" s="1"/>
  <c r="U284" i="16"/>
  <c r="V284" i="16" s="1"/>
  <c r="U287" i="16"/>
  <c r="V287" i="16" s="1"/>
  <c r="U297" i="16"/>
  <c r="V297" i="16" s="1"/>
  <c r="U306" i="16"/>
  <c r="V306" i="16" s="1"/>
  <c r="U321" i="16"/>
  <c r="V321" i="16" s="1"/>
  <c r="U323" i="16"/>
  <c r="V323" i="16" s="1"/>
  <c r="U332" i="16"/>
  <c r="V332" i="16" s="1"/>
  <c r="U342" i="16"/>
  <c r="V342" i="16" s="1"/>
  <c r="U346" i="16"/>
  <c r="V346" i="16" s="1"/>
  <c r="U347" i="16"/>
  <c r="V347" i="16" s="1"/>
  <c r="U350" i="16"/>
  <c r="V350" i="16" s="1"/>
  <c r="U371" i="16"/>
  <c r="V371" i="16" s="1"/>
  <c r="U376" i="16"/>
  <c r="V376" i="16" s="1"/>
  <c r="U379" i="16"/>
  <c r="V379" i="16" s="1"/>
  <c r="U382" i="16"/>
  <c r="V382" i="16" s="1"/>
  <c r="U387" i="16"/>
  <c r="V387" i="16" s="1"/>
  <c r="U394" i="16"/>
  <c r="V394" i="16" s="1"/>
  <c r="U401" i="16"/>
  <c r="V401" i="16" s="1"/>
  <c r="U406" i="16"/>
  <c r="V406" i="16" s="1"/>
  <c r="U407" i="16"/>
  <c r="V407" i="16" s="1"/>
  <c r="U416" i="16"/>
  <c r="V416" i="16" s="1"/>
  <c r="U423" i="16"/>
  <c r="V423" i="16" s="1"/>
  <c r="U429" i="16"/>
  <c r="V429" i="16" s="1"/>
  <c r="U432" i="16"/>
  <c r="V432" i="16" s="1"/>
  <c r="U199" i="16"/>
  <c r="V199" i="16" s="1"/>
  <c r="U550" i="16"/>
  <c r="V550" i="16" s="1"/>
  <c r="U554" i="16"/>
  <c r="V554" i="16" s="1"/>
  <c r="U555" i="16"/>
  <c r="V555" i="16" s="1"/>
  <c r="U566" i="16"/>
  <c r="V566" i="16" s="1"/>
  <c r="U568" i="16"/>
  <c r="V568" i="16" s="1"/>
  <c r="U570" i="16"/>
  <c r="V570" i="16" s="1"/>
  <c r="U576" i="16"/>
  <c r="V576" i="16" s="1"/>
  <c r="U577" i="16"/>
  <c r="V577" i="16" s="1"/>
  <c r="U581" i="16"/>
  <c r="V581" i="16" s="1"/>
  <c r="U582" i="16"/>
  <c r="V582" i="16" s="1"/>
  <c r="U583" i="16"/>
  <c r="V583" i="16" s="1"/>
  <c r="U584" i="16"/>
  <c r="V584" i="16" s="1"/>
  <c r="U585" i="16"/>
  <c r="V585" i="16" s="1"/>
  <c r="U60" i="16"/>
  <c r="V60" i="16" s="1"/>
  <c r="U62" i="16"/>
  <c r="V62" i="16" s="1"/>
  <c r="U93" i="16"/>
  <c r="V93" i="16" s="1"/>
  <c r="U95" i="16"/>
  <c r="V95" i="16" s="1"/>
  <c r="U126" i="16"/>
  <c r="V126" i="16" s="1"/>
  <c r="U37" i="16"/>
  <c r="V37" i="16" s="1"/>
  <c r="U66" i="16"/>
  <c r="V66" i="16" s="1"/>
  <c r="U67" i="16"/>
  <c r="V67" i="16" s="1"/>
  <c r="U71" i="16"/>
  <c r="V71" i="16" s="1"/>
  <c r="U97" i="16"/>
  <c r="V97" i="16" s="1"/>
  <c r="U98" i="16"/>
  <c r="V98" i="16" s="1"/>
  <c r="U100" i="16"/>
  <c r="V100" i="16" s="1"/>
  <c r="U441" i="16"/>
  <c r="V441" i="16" s="1"/>
  <c r="U166" i="16"/>
  <c r="V166" i="16" s="1"/>
  <c r="U167" i="16"/>
  <c r="V167" i="16" s="1"/>
  <c r="U172" i="16"/>
  <c r="V172" i="16" s="1"/>
  <c r="U216" i="16"/>
  <c r="V216" i="16" s="1"/>
  <c r="U259" i="16"/>
  <c r="V259" i="16" s="1"/>
  <c r="U265" i="16"/>
  <c r="V265" i="16" s="1"/>
  <c r="U444" i="16"/>
  <c r="V444" i="16" s="1"/>
  <c r="U446" i="16"/>
  <c r="V446" i="16" s="1"/>
  <c r="U449" i="16"/>
  <c r="V449" i="16" s="1"/>
  <c r="U450" i="16"/>
  <c r="V450" i="16" s="1"/>
  <c r="U453" i="16"/>
  <c r="V453" i="16" s="1"/>
  <c r="U456" i="16"/>
  <c r="V456" i="16" s="1"/>
  <c r="U457" i="16"/>
  <c r="V457" i="16" s="1"/>
  <c r="U458" i="16"/>
  <c r="V458" i="16" s="1"/>
  <c r="U459" i="16"/>
  <c r="V459" i="16" s="1"/>
  <c r="U460" i="16"/>
  <c r="V460" i="16" s="1"/>
  <c r="U461" i="16"/>
  <c r="V461" i="16" s="1"/>
  <c r="U462" i="16"/>
  <c r="V462" i="16" s="1"/>
  <c r="U463" i="16"/>
  <c r="V463" i="16" s="1"/>
  <c r="U465" i="16"/>
  <c r="V465" i="16" s="1"/>
  <c r="U466" i="16"/>
  <c r="V466" i="16" s="1"/>
  <c r="U468" i="16"/>
  <c r="V468" i="16" s="1"/>
  <c r="U472" i="16"/>
  <c r="V472" i="16" s="1"/>
  <c r="U474" i="16"/>
  <c r="V474" i="16" s="1"/>
  <c r="U475" i="16"/>
  <c r="V475" i="16" s="1"/>
  <c r="U478" i="16"/>
  <c r="V478" i="16" s="1"/>
  <c r="U529" i="16"/>
  <c r="V529" i="16" s="1"/>
  <c r="U483" i="16"/>
  <c r="V483" i="16" s="1"/>
  <c r="U484" i="16"/>
  <c r="V484" i="16" s="1"/>
  <c r="U485" i="16"/>
  <c r="V485" i="16" s="1"/>
  <c r="U490" i="16"/>
  <c r="V490" i="16" s="1"/>
  <c r="U492" i="16"/>
  <c r="V492" i="16" s="1"/>
  <c r="U493" i="16"/>
  <c r="V493" i="16" s="1"/>
  <c r="U495" i="16"/>
  <c r="V495" i="16" s="1"/>
  <c r="U496" i="16"/>
  <c r="V496" i="16" s="1"/>
  <c r="U497" i="16"/>
  <c r="V497" i="16" s="1"/>
  <c r="U501" i="16"/>
  <c r="V501" i="16" s="1"/>
  <c r="U502" i="16"/>
  <c r="V502" i="16" s="1"/>
  <c r="U39" i="16"/>
  <c r="V39" i="16" s="1"/>
  <c r="U40" i="16"/>
  <c r="V40" i="16" s="1"/>
  <c r="U42" i="16"/>
  <c r="V42" i="16" s="1"/>
  <c r="U103" i="16"/>
  <c r="V103" i="16" s="1"/>
  <c r="U105" i="16"/>
  <c r="V105" i="16" s="1"/>
  <c r="U106" i="16"/>
  <c r="V106" i="16" s="1"/>
  <c r="U163" i="16"/>
  <c r="V163" i="16" s="1"/>
  <c r="U169" i="16"/>
  <c r="V169" i="16" s="1"/>
  <c r="U214" i="16"/>
  <c r="V214" i="16" s="1"/>
  <c r="U219" i="16"/>
  <c r="V219" i="16" s="1"/>
  <c r="U220" i="16"/>
  <c r="V220" i="16" s="1"/>
  <c r="U263" i="16"/>
  <c r="V263" i="16" s="1"/>
  <c r="U503" i="16"/>
  <c r="V503" i="16" s="1"/>
  <c r="U504" i="16"/>
  <c r="V504" i="16" s="1"/>
  <c r="U505" i="16"/>
  <c r="V505" i="16" s="1"/>
  <c r="U506" i="16"/>
  <c r="V506" i="16" s="1"/>
  <c r="U507" i="16"/>
  <c r="V507" i="16" s="1"/>
  <c r="U508" i="16"/>
  <c r="V508" i="16" s="1"/>
  <c r="U509" i="16"/>
  <c r="V509" i="16" s="1"/>
  <c r="U510" i="16"/>
  <c r="V510" i="16" s="1"/>
  <c r="U515" i="16"/>
  <c r="V515" i="16" s="1"/>
  <c r="U516" i="16"/>
  <c r="V516" i="16" s="1"/>
  <c r="U517" i="16"/>
  <c r="V517" i="16" s="1"/>
  <c r="U518" i="16"/>
  <c r="V518" i="16" s="1"/>
  <c r="U264" i="16"/>
  <c r="V264" i="16" s="1"/>
  <c r="U523" i="16"/>
  <c r="V523" i="16" s="1"/>
  <c r="U524" i="16"/>
  <c r="V524" i="16" s="1"/>
  <c r="U528" i="16"/>
  <c r="V528" i="16" s="1"/>
  <c r="U531" i="16"/>
  <c r="V531" i="16" s="1"/>
  <c r="U120" i="16"/>
  <c r="V120" i="16" s="1"/>
  <c r="U122" i="16"/>
  <c r="V122" i="16" s="1"/>
  <c r="U123" i="16"/>
  <c r="V123" i="16" s="1"/>
  <c r="U137" i="16"/>
  <c r="V137" i="16" s="1"/>
  <c r="U138" i="16"/>
  <c r="V138" i="16" s="1"/>
  <c r="U188" i="16"/>
  <c r="V188" i="16" s="1"/>
  <c r="U189" i="16"/>
  <c r="V189" i="16" s="1"/>
  <c r="U224" i="16"/>
  <c r="V224" i="16" s="1"/>
  <c r="U235" i="16"/>
  <c r="V235" i="16" s="1"/>
  <c r="U238" i="16"/>
  <c r="V238" i="16" s="1"/>
  <c r="U279" i="16"/>
  <c r="V279" i="16" s="1"/>
  <c r="U290" i="16"/>
  <c r="V290" i="16" s="1"/>
  <c r="U292" i="16"/>
  <c r="V292" i="16" s="1"/>
  <c r="U296" i="16"/>
  <c r="V296" i="16" s="1"/>
  <c r="U146" i="16"/>
  <c r="V146" i="16" s="1"/>
  <c r="U158" i="16"/>
  <c r="V158" i="16" s="1"/>
  <c r="U150" i="16"/>
  <c r="V150" i="16" s="1"/>
  <c r="U180" i="16"/>
  <c r="V180" i="16" s="1"/>
  <c r="U182" i="16"/>
  <c r="V182" i="16" s="1"/>
  <c r="U190" i="16"/>
  <c r="V190" i="16" s="1"/>
  <c r="U225" i="16"/>
  <c r="V225" i="16" s="1"/>
  <c r="U233" i="16"/>
  <c r="V233" i="16" s="1"/>
  <c r="U234" i="16"/>
  <c r="V234" i="16" s="1"/>
  <c r="U243" i="16"/>
  <c r="V243" i="16" s="1"/>
  <c r="U244" i="16"/>
  <c r="V244" i="16" s="1"/>
  <c r="U250" i="16"/>
  <c r="V250" i="16" s="1"/>
  <c r="U272" i="16"/>
  <c r="V272" i="16" s="1"/>
  <c r="U313" i="16"/>
  <c r="V313" i="16" s="1"/>
  <c r="U316" i="16"/>
  <c r="V316" i="16" s="1"/>
  <c r="U317" i="16"/>
  <c r="V317" i="16" s="1"/>
  <c r="U326" i="16"/>
  <c r="V326" i="16" s="1"/>
  <c r="U333" i="16"/>
  <c r="V333" i="16" s="1"/>
  <c r="U336" i="16"/>
  <c r="V336" i="16" s="1"/>
  <c r="U353" i="16"/>
  <c r="V353" i="16" s="1"/>
  <c r="U357" i="16"/>
  <c r="V357" i="16" s="1"/>
  <c r="U367" i="16"/>
  <c r="V367" i="16" s="1"/>
  <c r="U368" i="16"/>
  <c r="V368" i="16" s="1"/>
  <c r="U397" i="16"/>
  <c r="V397" i="16" s="1"/>
  <c r="U403" i="16"/>
  <c r="V403" i="16" s="1"/>
  <c r="U404" i="16"/>
  <c r="V404" i="16" s="1"/>
  <c r="U415" i="16"/>
  <c r="V415" i="16" s="1"/>
  <c r="U436" i="16"/>
  <c r="V436" i="16" s="1"/>
  <c r="U202" i="16"/>
  <c r="V202" i="16" s="1"/>
  <c r="U256" i="16"/>
  <c r="V256" i="16" s="1"/>
  <c r="U257" i="16"/>
  <c r="V257" i="16" s="1"/>
  <c r="U552" i="16"/>
  <c r="V552" i="16" s="1"/>
  <c r="U300" i="16"/>
  <c r="V300" i="16" s="1"/>
  <c r="U358" i="16"/>
  <c r="V358" i="16" s="1"/>
  <c r="U363" i="16"/>
  <c r="V363" i="16" s="1"/>
  <c r="U373" i="16"/>
  <c r="V373" i="16" s="1"/>
  <c r="U384" i="16"/>
  <c r="V384" i="16" s="1"/>
  <c r="U408" i="16"/>
  <c r="V408" i="16" s="1"/>
  <c r="U420" i="16"/>
  <c r="V420" i="16" s="1"/>
  <c r="U433" i="16"/>
  <c r="V433" i="16" s="1"/>
  <c r="U438" i="16"/>
  <c r="V438" i="16" s="1"/>
  <c r="U160" i="16"/>
  <c r="V160" i="16" s="1"/>
  <c r="U161" i="16"/>
  <c r="V161" i="16" s="1"/>
  <c r="U206" i="16"/>
  <c r="V206" i="16" s="1"/>
  <c r="U540" i="16"/>
  <c r="V540" i="16" s="1"/>
  <c r="U543" i="16"/>
  <c r="V543" i="16" s="1"/>
  <c r="U544" i="16"/>
  <c r="V544" i="16" s="1"/>
  <c r="U548" i="16"/>
  <c r="V548" i="16" s="1"/>
  <c r="U511" i="16"/>
  <c r="V511" i="16" s="1"/>
  <c r="W511" i="16" s="1"/>
  <c r="Z511" i="16" s="1"/>
  <c r="U171" i="16"/>
  <c r="V171" i="16" s="1"/>
  <c r="W171" i="16" s="1"/>
  <c r="Z171" i="16" s="1"/>
  <c r="U512" i="16"/>
  <c r="V512" i="16" s="1"/>
  <c r="U217" i="16"/>
  <c r="V217" i="16" s="1"/>
  <c r="W217" i="16" s="1"/>
  <c r="Z217" i="16" s="1"/>
  <c r="U494" i="16"/>
  <c r="V494" i="16" s="1"/>
  <c r="W494" i="16" s="1"/>
  <c r="Z494" i="16" s="1"/>
  <c r="U222" i="16"/>
  <c r="V222" i="16" s="1"/>
  <c r="U223" i="16"/>
  <c r="V223" i="16" s="1"/>
  <c r="U231" i="16"/>
  <c r="V231" i="16" s="1"/>
  <c r="U239" i="16"/>
  <c r="V239" i="16" s="1"/>
  <c r="U273" i="16"/>
  <c r="V273" i="16" s="1"/>
  <c r="U286" i="16"/>
  <c r="V286" i="16" s="1"/>
  <c r="U289" i="16"/>
  <c r="V289" i="16" s="1"/>
  <c r="U291" i="16"/>
  <c r="V291" i="16" s="1"/>
  <c r="U305" i="16"/>
  <c r="V305" i="16" s="1"/>
  <c r="U311" i="16"/>
  <c r="V311" i="16" s="1"/>
  <c r="U312" i="16"/>
  <c r="V312" i="16" s="1"/>
  <c r="U325" i="16"/>
  <c r="V325" i="16" s="1"/>
  <c r="U334" i="16"/>
  <c r="V334" i="16" s="1"/>
  <c r="U335" i="16"/>
  <c r="V335" i="16" s="1"/>
  <c r="U337" i="16"/>
  <c r="V337" i="16" s="1"/>
  <c r="U339" i="16"/>
  <c r="V339" i="16" s="1"/>
  <c r="U340" i="16"/>
  <c r="V340" i="16" s="1"/>
  <c r="U341" i="16"/>
  <c r="V341" i="16" s="1"/>
  <c r="U343" i="16"/>
  <c r="V343" i="16" s="1"/>
  <c r="U344" i="16"/>
  <c r="V344" i="16" s="1"/>
  <c r="U345" i="16"/>
  <c r="V345" i="16" s="1"/>
  <c r="U348" i="16"/>
  <c r="V348" i="16" s="1"/>
  <c r="U349" i="16"/>
  <c r="V349" i="16" s="1"/>
  <c r="U354" i="16"/>
  <c r="V354" i="16" s="1"/>
  <c r="U355" i="16"/>
  <c r="V355" i="16" s="1"/>
  <c r="U356" i="16"/>
  <c r="V356" i="16" s="1"/>
  <c r="U359" i="16"/>
  <c r="V359" i="16" s="1"/>
  <c r="U365" i="16"/>
  <c r="V365" i="16" s="1"/>
  <c r="U369" i="16"/>
  <c r="V369" i="16" s="1"/>
  <c r="U374" i="16"/>
  <c r="V374" i="16" s="1"/>
  <c r="U375" i="16"/>
  <c r="V375" i="16" s="1"/>
  <c r="U385" i="16"/>
  <c r="V385" i="16" s="1"/>
  <c r="U386" i="16"/>
  <c r="V386" i="16" s="1"/>
  <c r="U391" i="16"/>
  <c r="V391" i="16" s="1"/>
  <c r="U392" i="16"/>
  <c r="V392" i="16" s="1"/>
  <c r="U393" i="16"/>
  <c r="V393" i="16" s="1"/>
  <c r="U395" i="16"/>
  <c r="V395" i="16" s="1"/>
  <c r="U412" i="16"/>
  <c r="V412" i="16" s="1"/>
  <c r="U413" i="16"/>
  <c r="V413" i="16" s="1"/>
  <c r="U419" i="16"/>
  <c r="V419" i="16" s="1"/>
  <c r="U422" i="16"/>
  <c r="V422" i="16" s="1"/>
  <c r="U424" i="16"/>
  <c r="V424" i="16" s="1"/>
  <c r="U426" i="16"/>
  <c r="V426" i="16" s="1"/>
  <c r="U427" i="16"/>
  <c r="V427" i="16" s="1"/>
  <c r="U428" i="16"/>
  <c r="V428" i="16" s="1"/>
  <c r="U430" i="16"/>
  <c r="V430" i="16" s="1"/>
  <c r="U431" i="16"/>
  <c r="V431" i="16" s="1"/>
  <c r="U434" i="16"/>
  <c r="V434" i="16" s="1"/>
  <c r="U435" i="16"/>
  <c r="V435" i="16" s="1"/>
  <c r="U437" i="16"/>
  <c r="V437" i="16" s="1"/>
  <c r="U439" i="16"/>
  <c r="V439" i="16" s="1"/>
  <c r="U440" i="16"/>
  <c r="V440" i="16" s="1"/>
  <c r="U204" i="16"/>
  <c r="V204" i="16" s="1"/>
  <c r="U205" i="16"/>
  <c r="V205" i="16" s="1"/>
  <c r="U253" i="16"/>
  <c r="V253" i="16" s="1"/>
  <c r="U255" i="16"/>
  <c r="V255" i="16" s="1"/>
  <c r="U258" i="16"/>
  <c r="V258" i="16" s="1"/>
  <c r="U534" i="16"/>
  <c r="V534" i="16" s="1"/>
  <c r="U536" i="16"/>
  <c r="V536" i="16" s="1"/>
  <c r="U537" i="16"/>
  <c r="V537" i="16" s="1"/>
  <c r="U539" i="16"/>
  <c r="V539" i="16" s="1"/>
  <c r="U541" i="16"/>
  <c r="V541" i="16" s="1"/>
  <c r="U542" i="16"/>
  <c r="V542" i="16" s="1"/>
  <c r="U549" i="16"/>
  <c r="V549" i="16" s="1"/>
  <c r="U564" i="16"/>
  <c r="V564" i="16" s="1"/>
  <c r="U565" i="16"/>
  <c r="V565" i="16" s="1"/>
  <c r="U567" i="16"/>
  <c r="V567" i="16" s="1"/>
  <c r="U573" i="16"/>
  <c r="V573" i="16" s="1"/>
  <c r="U578" i="16"/>
  <c r="V578" i="16" s="1"/>
  <c r="U34" i="16"/>
  <c r="V34" i="16" s="1"/>
  <c r="U94" i="16"/>
  <c r="V94" i="16" s="1"/>
  <c r="U127" i="16"/>
  <c r="V127" i="16" s="1"/>
  <c r="U38" i="16"/>
  <c r="V38" i="16" s="1"/>
  <c r="U43" i="16"/>
  <c r="V43" i="16" s="1"/>
  <c r="U68" i="16"/>
  <c r="V68" i="16" s="1"/>
  <c r="U442" i="16"/>
  <c r="V442" i="16" s="1"/>
  <c r="U443" i="16"/>
  <c r="V443" i="16" s="1"/>
  <c r="U218" i="16"/>
  <c r="V218" i="16" s="1"/>
  <c r="U213" i="16"/>
  <c r="V213" i="16" s="1"/>
  <c r="U447" i="16"/>
  <c r="V447" i="16" s="1"/>
  <c r="U467" i="16"/>
  <c r="V467" i="16" s="1"/>
  <c r="U470" i="16"/>
  <c r="V470" i="16" s="1"/>
  <c r="U479" i="16"/>
  <c r="V479" i="16" s="1"/>
  <c r="U482" i="16"/>
  <c r="V482" i="16" s="1"/>
  <c r="U488" i="16"/>
  <c r="V488" i="16" s="1"/>
  <c r="T491" i="16"/>
  <c r="U491" i="16"/>
  <c r="V491" i="16" s="1"/>
  <c r="U170" i="16"/>
  <c r="V170" i="16" s="1"/>
  <c r="U215" i="16"/>
  <c r="V215" i="16" s="1"/>
  <c r="U519" i="16"/>
  <c r="V519" i="16" s="1"/>
  <c r="U521" i="16"/>
  <c r="V521" i="16" s="1"/>
  <c r="T526" i="16"/>
  <c r="U526" i="16"/>
  <c r="V526" i="16" s="1"/>
  <c r="U530" i="16"/>
  <c r="V530" i="16" s="1"/>
  <c r="U532" i="16"/>
  <c r="V532" i="16" s="1"/>
  <c r="U41" i="16"/>
  <c r="V41" i="16" s="1"/>
  <c r="U499" i="16"/>
  <c r="V499" i="16" s="1"/>
  <c r="W499" i="16" s="1"/>
  <c r="Z499" i="16" s="1"/>
  <c r="T523" i="16"/>
  <c r="T524" i="16"/>
  <c r="T528" i="16"/>
  <c r="T530" i="16"/>
  <c r="T531" i="16"/>
  <c r="T532" i="16"/>
  <c r="S523" i="16"/>
  <c r="T2" i="16"/>
  <c r="S2" i="16"/>
  <c r="S9" i="16"/>
  <c r="T9" i="16"/>
  <c r="W9" i="16" s="1"/>
  <c r="Z9" i="16" s="1"/>
  <c r="S47" i="16"/>
  <c r="T47" i="16"/>
  <c r="T78" i="16"/>
  <c r="S78" i="16"/>
  <c r="T83" i="16"/>
  <c r="S83" i="16"/>
  <c r="T117" i="16"/>
  <c r="S117" i="16"/>
  <c r="S134" i="16"/>
  <c r="T134" i="16"/>
  <c r="T144" i="16"/>
  <c r="W144" i="16" s="1"/>
  <c r="Z144" i="16" s="1"/>
  <c r="S144" i="16"/>
  <c r="T184" i="16"/>
  <c r="W184" i="16" s="1"/>
  <c r="Z184" i="16" s="1"/>
  <c r="S184" i="16"/>
  <c r="T4" i="16"/>
  <c r="S4" i="16"/>
  <c r="T6" i="16"/>
  <c r="S6" i="16"/>
  <c r="T10" i="16"/>
  <c r="S10" i="16"/>
  <c r="T13" i="16"/>
  <c r="W13" i="16" s="1"/>
  <c r="Z13" i="16" s="1"/>
  <c r="S13" i="16"/>
  <c r="T51" i="16"/>
  <c r="S51" i="16"/>
  <c r="T73" i="16"/>
  <c r="S73" i="16"/>
  <c r="T15" i="16"/>
  <c r="S15" i="16"/>
  <c r="T3" i="16"/>
  <c r="S3" i="16"/>
  <c r="T5" i="16"/>
  <c r="S5" i="16"/>
  <c r="T8" i="16"/>
  <c r="S8" i="16"/>
  <c r="T11" i="16"/>
  <c r="S11" i="16"/>
  <c r="T14" i="16"/>
  <c r="S14" i="16"/>
  <c r="T18" i="16"/>
  <c r="S18" i="16"/>
  <c r="T48" i="16"/>
  <c r="S48" i="16"/>
  <c r="T50" i="16"/>
  <c r="S50" i="16"/>
  <c r="S53" i="16"/>
  <c r="S54" i="16"/>
  <c r="T54" i="16"/>
  <c r="W54" i="16" s="1"/>
  <c r="Z54" i="16" s="1"/>
  <c r="S55" i="16"/>
  <c r="T55" i="16"/>
  <c r="T56" i="16"/>
  <c r="W56" i="16" s="1"/>
  <c r="Z56" i="16" s="1"/>
  <c r="S56" i="16"/>
  <c r="T57" i="16"/>
  <c r="S57" i="16"/>
  <c r="T59" i="16"/>
  <c r="W59" i="16" s="1"/>
  <c r="Z59" i="16" s="1"/>
  <c r="S59" i="16"/>
  <c r="T76" i="16"/>
  <c r="S76" i="16"/>
  <c r="S77" i="16"/>
  <c r="T77" i="16"/>
  <c r="T79" i="16"/>
  <c r="S79" i="16"/>
  <c r="T81" i="16"/>
  <c r="S81" i="16"/>
  <c r="T82" i="16"/>
  <c r="S82" i="16"/>
  <c r="T84" i="16"/>
  <c r="S84" i="16"/>
  <c r="T86" i="16"/>
  <c r="S86" i="16"/>
  <c r="S87" i="16"/>
  <c r="T87" i="16"/>
  <c r="T88" i="16"/>
  <c r="S88" i="16"/>
  <c r="T91" i="16"/>
  <c r="S91" i="16"/>
  <c r="T112" i="16"/>
  <c r="S112" i="16"/>
  <c r="S113" i="16"/>
  <c r="T113" i="16"/>
  <c r="T114" i="16"/>
  <c r="S114" i="16"/>
  <c r="T115" i="16"/>
  <c r="S115" i="16"/>
  <c r="T116" i="16"/>
  <c r="S116" i="16"/>
  <c r="T118" i="16"/>
  <c r="S118" i="16"/>
  <c r="T119" i="16"/>
  <c r="S119" i="16"/>
  <c r="T120" i="16"/>
  <c r="S120" i="16"/>
  <c r="T122" i="16"/>
  <c r="S122" i="16"/>
  <c r="T123" i="16"/>
  <c r="S123" i="16"/>
  <c r="T124" i="16"/>
  <c r="S124" i="16"/>
  <c r="T135" i="16"/>
  <c r="W135" i="16" s="1"/>
  <c r="Z135" i="16" s="1"/>
  <c r="S135" i="16"/>
  <c r="T136" i="16"/>
  <c r="S136" i="16"/>
  <c r="T137" i="16"/>
  <c r="S137" i="16"/>
  <c r="T138" i="16"/>
  <c r="S138" i="16"/>
  <c r="T141" i="16"/>
  <c r="S141" i="16"/>
  <c r="T145" i="16"/>
  <c r="W145" i="16" s="1"/>
  <c r="Z145" i="16" s="1"/>
  <c r="S145" i="16"/>
  <c r="S146" i="16"/>
  <c r="T146" i="16"/>
  <c r="T150" i="16"/>
  <c r="S150" i="16"/>
  <c r="T151" i="16"/>
  <c r="S151" i="16"/>
  <c r="T152" i="16"/>
  <c r="W152" i="16" s="1"/>
  <c r="Z152" i="16" s="1"/>
  <c r="S152" i="16"/>
  <c r="T153" i="16"/>
  <c r="W153" i="16" s="1"/>
  <c r="Z153" i="16" s="1"/>
  <c r="S153" i="16"/>
  <c r="T154" i="16"/>
  <c r="W154" i="16" s="1"/>
  <c r="Z154" i="16" s="1"/>
  <c r="S154" i="16"/>
  <c r="T155" i="16"/>
  <c r="W155" i="16" s="1"/>
  <c r="Z155" i="16" s="1"/>
  <c r="S155" i="16"/>
  <c r="T156" i="16"/>
  <c r="S156" i="16"/>
  <c r="T158" i="16"/>
  <c r="S158" i="16"/>
  <c r="T159" i="16"/>
  <c r="W159" i="16" s="1"/>
  <c r="Z159" i="16" s="1"/>
  <c r="S159" i="16"/>
  <c r="T180" i="16"/>
  <c r="S180" i="16"/>
  <c r="T181" i="16"/>
  <c r="W181" i="16" s="1"/>
  <c r="Z181" i="16" s="1"/>
  <c r="S181" i="16"/>
  <c r="T182" i="16"/>
  <c r="S182" i="16"/>
  <c r="T186" i="16"/>
  <c r="W186" i="16" s="1"/>
  <c r="Z186" i="16" s="1"/>
  <c r="S186" i="16"/>
  <c r="T187" i="16"/>
  <c r="S187" i="16"/>
  <c r="S188" i="16"/>
  <c r="T188" i="16"/>
  <c r="T189" i="16"/>
  <c r="S189" i="16"/>
  <c r="T190" i="16"/>
  <c r="S190" i="16"/>
  <c r="T194" i="16"/>
  <c r="W194" i="16" s="1"/>
  <c r="Z194" i="16" s="1"/>
  <c r="S194" i="16"/>
  <c r="T195" i="16"/>
  <c r="W195" i="16" s="1"/>
  <c r="Z195" i="16" s="1"/>
  <c r="S195" i="16"/>
  <c r="T197" i="16"/>
  <c r="S197" i="16"/>
  <c r="T198" i="16"/>
  <c r="W198" i="16" s="1"/>
  <c r="Z198" i="16" s="1"/>
  <c r="S198" i="16"/>
  <c r="T222" i="16"/>
  <c r="S222" i="16"/>
  <c r="S223" i="16"/>
  <c r="T223" i="16"/>
  <c r="T224" i="16"/>
  <c r="S224" i="16"/>
  <c r="T225" i="16"/>
  <c r="S225" i="16"/>
  <c r="T227" i="16"/>
  <c r="W227" i="16" s="1"/>
  <c r="Z227" i="16" s="1"/>
  <c r="S227" i="16"/>
  <c r="T228" i="16"/>
  <c r="S228" i="16"/>
  <c r="T231" i="16"/>
  <c r="S231" i="16"/>
  <c r="T233" i="16"/>
  <c r="S233" i="16"/>
  <c r="S234" i="16"/>
  <c r="T234" i="16"/>
  <c r="T235" i="16"/>
  <c r="S235" i="16"/>
  <c r="T238" i="16"/>
  <c r="S238" i="16"/>
  <c r="S239" i="16"/>
  <c r="T239" i="16"/>
  <c r="T242" i="16"/>
  <c r="W242" i="16" s="1"/>
  <c r="Z242" i="16" s="1"/>
  <c r="S242" i="16"/>
  <c r="T243" i="16"/>
  <c r="S243" i="16"/>
  <c r="T244" i="16"/>
  <c r="S244" i="16"/>
  <c r="T245" i="16"/>
  <c r="S245" i="16"/>
  <c r="T249" i="16"/>
  <c r="S249" i="16"/>
  <c r="T250" i="16"/>
  <c r="S250" i="16"/>
  <c r="T269" i="16"/>
  <c r="S269" i="16"/>
  <c r="S270" i="16"/>
  <c r="T270" i="16"/>
  <c r="W270" i="16" s="1"/>
  <c r="Z270" i="16" s="1"/>
  <c r="T272" i="16"/>
  <c r="S272" i="16"/>
  <c r="T273" i="16"/>
  <c r="S273" i="16"/>
  <c r="S275" i="16"/>
  <c r="T275" i="16"/>
  <c r="W275" i="16" s="1"/>
  <c r="Z275" i="16" s="1"/>
  <c r="T277" i="16"/>
  <c r="S277" i="16"/>
  <c r="T279" i="16"/>
  <c r="S279" i="16"/>
  <c r="T280" i="16"/>
  <c r="W280" i="16" s="1"/>
  <c r="Z280" i="16" s="1"/>
  <c r="S280" i="16"/>
  <c r="S282" i="16"/>
  <c r="T282" i="16"/>
  <c r="S284" i="16"/>
  <c r="T284" i="16"/>
  <c r="T286" i="16"/>
  <c r="S286" i="16"/>
  <c r="T287" i="16"/>
  <c r="S287" i="16"/>
  <c r="T289" i="16"/>
  <c r="S289" i="16"/>
  <c r="T290" i="16"/>
  <c r="S290" i="16"/>
  <c r="T291" i="16"/>
  <c r="S291" i="16"/>
  <c r="T292" i="16"/>
  <c r="S292" i="16"/>
  <c r="S293" i="16"/>
  <c r="T293" i="16"/>
  <c r="W293" i="16" s="1"/>
  <c r="Z293" i="16" s="1"/>
  <c r="T294" i="16"/>
  <c r="W294" i="16" s="1"/>
  <c r="Z294" i="16" s="1"/>
  <c r="S294" i="16"/>
  <c r="T295" i="16"/>
  <c r="W295" i="16" s="1"/>
  <c r="Z295" i="16" s="1"/>
  <c r="S295" i="16"/>
  <c r="T296" i="16"/>
  <c r="S296" i="16"/>
  <c r="T297" i="16"/>
  <c r="S297" i="16"/>
  <c r="T299" i="16"/>
  <c r="W299" i="16" s="1"/>
  <c r="Z299" i="16" s="1"/>
  <c r="S299" i="16"/>
  <c r="S300" i="16"/>
  <c r="T300" i="16"/>
  <c r="S301" i="16"/>
  <c r="T301" i="16"/>
  <c r="W301" i="16" s="1"/>
  <c r="Z301" i="16" s="1"/>
  <c r="T304" i="16"/>
  <c r="W304" i="16" s="1"/>
  <c r="Z304" i="16" s="1"/>
  <c r="S304" i="16"/>
  <c r="S305" i="16"/>
  <c r="T305" i="16"/>
  <c r="T306" i="16"/>
  <c r="S306" i="16"/>
  <c r="T311" i="16"/>
  <c r="S311" i="16"/>
  <c r="T312" i="16"/>
  <c r="S312" i="16"/>
  <c r="T313" i="16"/>
  <c r="S313" i="16"/>
  <c r="S316" i="16"/>
  <c r="T316" i="16"/>
  <c r="T317" i="16"/>
  <c r="S317" i="16"/>
  <c r="T319" i="16"/>
  <c r="W319" i="16" s="1"/>
  <c r="Z319" i="16" s="1"/>
  <c r="S319" i="16"/>
  <c r="T321" i="16"/>
  <c r="S321" i="16"/>
  <c r="T323" i="16"/>
  <c r="S323" i="16"/>
  <c r="S324" i="16"/>
  <c r="T324" i="16"/>
  <c r="W324" i="16" s="1"/>
  <c r="Z324" i="16" s="1"/>
  <c r="T325" i="16"/>
  <c r="S325" i="16"/>
  <c r="T326" i="16"/>
  <c r="S326" i="16"/>
  <c r="T328" i="16"/>
  <c r="W328" i="16" s="1"/>
  <c r="Z328" i="16" s="1"/>
  <c r="S328" i="16"/>
  <c r="T330" i="16"/>
  <c r="W330" i="16" s="1"/>
  <c r="Z330" i="16" s="1"/>
  <c r="S330" i="16"/>
  <c r="T331" i="16"/>
  <c r="W331" i="16" s="1"/>
  <c r="Z331" i="16" s="1"/>
  <c r="S331" i="16"/>
  <c r="S332" i="16"/>
  <c r="T332" i="16"/>
  <c r="T333" i="16"/>
  <c r="S333" i="16"/>
  <c r="T334" i="16"/>
  <c r="S334" i="16"/>
  <c r="T335" i="16"/>
  <c r="S335" i="16"/>
  <c r="T336" i="16"/>
  <c r="S336" i="16"/>
  <c r="T337" i="16"/>
  <c r="S337" i="16"/>
  <c r="T338" i="16"/>
  <c r="W338" i="16" s="1"/>
  <c r="Z338" i="16" s="1"/>
  <c r="S338" i="16"/>
  <c r="T339" i="16"/>
  <c r="S339" i="16"/>
  <c r="S340" i="16"/>
  <c r="T340" i="16"/>
  <c r="T341" i="16"/>
  <c r="S341" i="16"/>
  <c r="T342" i="16"/>
  <c r="S342" i="16"/>
  <c r="T343" i="16"/>
  <c r="S343" i="16"/>
  <c r="T344" i="16"/>
  <c r="S344" i="16"/>
  <c r="T345" i="16"/>
  <c r="S345" i="16"/>
  <c r="T346" i="16"/>
  <c r="S346" i="16"/>
  <c r="T347" i="16"/>
  <c r="S347" i="16"/>
  <c r="S348" i="16"/>
  <c r="T348" i="16"/>
  <c r="T349" i="16"/>
  <c r="S349" i="16"/>
  <c r="T350" i="16"/>
  <c r="S350" i="16"/>
  <c r="S353" i="16"/>
  <c r="T353" i="16"/>
  <c r="T354" i="16"/>
  <c r="S354" i="16"/>
  <c r="T355" i="16"/>
  <c r="S355" i="16"/>
  <c r="T356" i="16"/>
  <c r="S356" i="16"/>
  <c r="T357" i="16"/>
  <c r="S357" i="16"/>
  <c r="T358" i="16"/>
  <c r="S358" i="16"/>
  <c r="T359" i="16"/>
  <c r="S359" i="16"/>
  <c r="T360" i="16"/>
  <c r="W360" i="16" s="1"/>
  <c r="Z360" i="16" s="1"/>
  <c r="S360" i="16"/>
  <c r="T361" i="16"/>
  <c r="W361" i="16" s="1"/>
  <c r="Z361" i="16" s="1"/>
  <c r="S361" i="16"/>
  <c r="T363" i="16"/>
  <c r="S363" i="16"/>
  <c r="T364" i="16"/>
  <c r="W364" i="16" s="1"/>
  <c r="Z364" i="16" s="1"/>
  <c r="S364" i="16"/>
  <c r="T365" i="16"/>
  <c r="S365" i="16"/>
  <c r="T366" i="16"/>
  <c r="W366" i="16" s="1"/>
  <c r="Z366" i="16" s="1"/>
  <c r="S366" i="16"/>
  <c r="S367" i="16"/>
  <c r="T367" i="16"/>
  <c r="T368" i="16"/>
  <c r="S368" i="16"/>
  <c r="T369" i="16"/>
  <c r="S369" i="16"/>
  <c r="T371" i="16"/>
  <c r="S371" i="16"/>
  <c r="T373" i="16"/>
  <c r="S373" i="16"/>
  <c r="S374" i="16"/>
  <c r="T374" i="16"/>
  <c r="T375" i="16"/>
  <c r="S375" i="16"/>
  <c r="T376" i="16"/>
  <c r="S376" i="16"/>
  <c r="T379" i="16"/>
  <c r="S379" i="16"/>
  <c r="T381" i="16"/>
  <c r="W381" i="16" s="1"/>
  <c r="Z381" i="16" s="1"/>
  <c r="S381" i="16"/>
  <c r="T382" i="16"/>
  <c r="S382" i="16"/>
  <c r="T384" i="16"/>
  <c r="S384" i="16"/>
  <c r="T385" i="16"/>
  <c r="S385" i="16"/>
  <c r="T386" i="16"/>
  <c r="S386" i="16"/>
  <c r="S387" i="16"/>
  <c r="T387" i="16"/>
  <c r="T391" i="16"/>
  <c r="S391" i="16"/>
  <c r="T392" i="16"/>
  <c r="S392" i="16"/>
  <c r="S393" i="16"/>
  <c r="T393" i="16"/>
  <c r="T394" i="16"/>
  <c r="S394" i="16"/>
  <c r="T395" i="16"/>
  <c r="S395" i="16"/>
  <c r="T397" i="16"/>
  <c r="S397" i="16"/>
  <c r="T398" i="16"/>
  <c r="W398" i="16" s="1"/>
  <c r="Z398" i="16" s="1"/>
  <c r="S398" i="16"/>
  <c r="T400" i="16"/>
  <c r="W400" i="16" s="1"/>
  <c r="Z400" i="16" s="1"/>
  <c r="S400" i="16"/>
  <c r="S401" i="16"/>
  <c r="T401" i="16"/>
  <c r="T402" i="16"/>
  <c r="W402" i="16" s="1"/>
  <c r="Z402" i="16" s="1"/>
  <c r="S402" i="16"/>
  <c r="T403" i="16"/>
  <c r="S403" i="16"/>
  <c r="T404" i="16"/>
  <c r="S404" i="16"/>
  <c r="T406" i="16"/>
  <c r="S406" i="16"/>
  <c r="S407" i="16"/>
  <c r="T407" i="16"/>
  <c r="T408" i="16"/>
  <c r="S408" i="16"/>
  <c r="T409" i="16"/>
  <c r="W409" i="16" s="1"/>
  <c r="Z409" i="16" s="1"/>
  <c r="S409" i="16"/>
  <c r="S410" i="16"/>
  <c r="T410" i="16"/>
  <c r="W410" i="16" s="1"/>
  <c r="Z410" i="16" s="1"/>
  <c r="T411" i="16"/>
  <c r="W411" i="16" s="1"/>
  <c r="Z411" i="16" s="1"/>
  <c r="S411" i="16"/>
  <c r="T412" i="16"/>
  <c r="S412" i="16"/>
  <c r="S413" i="16"/>
  <c r="T413" i="16"/>
  <c r="T414" i="16"/>
  <c r="W414" i="16" s="1"/>
  <c r="Z414" i="16" s="1"/>
  <c r="S414" i="16"/>
  <c r="T415" i="16"/>
  <c r="S415" i="16"/>
  <c r="T416" i="16"/>
  <c r="S416" i="16"/>
  <c r="S419" i="16"/>
  <c r="T419" i="16"/>
  <c r="T420" i="16"/>
  <c r="S420" i="16"/>
  <c r="T421" i="16"/>
  <c r="W421" i="16" s="1"/>
  <c r="Z421" i="16" s="1"/>
  <c r="S421" i="16"/>
  <c r="T422" i="16"/>
  <c r="S422" i="16"/>
  <c r="T423" i="16"/>
  <c r="S423" i="16"/>
  <c r="S424" i="16"/>
  <c r="T424" i="16"/>
  <c r="T425" i="16"/>
  <c r="W425" i="16" s="1"/>
  <c r="Z425" i="16" s="1"/>
  <c r="S425" i="16"/>
  <c r="T426" i="16"/>
  <c r="S426" i="16"/>
  <c r="T427" i="16"/>
  <c r="S427" i="16"/>
  <c r="T428" i="16"/>
  <c r="S428" i="16"/>
  <c r="T429" i="16"/>
  <c r="S429" i="16"/>
  <c r="T430" i="16"/>
  <c r="S430" i="16"/>
  <c r="S431" i="16"/>
  <c r="T431" i="16"/>
  <c r="S432" i="16"/>
  <c r="T432" i="16"/>
  <c r="T433" i="16"/>
  <c r="S433" i="16"/>
  <c r="T434" i="16"/>
  <c r="S434" i="16"/>
  <c r="S435" i="16"/>
  <c r="T435" i="16"/>
  <c r="T436" i="16"/>
  <c r="S436" i="16"/>
  <c r="T437" i="16"/>
  <c r="S437" i="16"/>
  <c r="T438" i="16"/>
  <c r="S438" i="16"/>
  <c r="T439" i="16"/>
  <c r="S439" i="16"/>
  <c r="T440" i="16"/>
  <c r="S440" i="16"/>
  <c r="T160" i="16"/>
  <c r="S160" i="16"/>
  <c r="S161" i="16"/>
  <c r="T161" i="16"/>
  <c r="T199" i="16"/>
  <c r="S199" i="16"/>
  <c r="T200" i="16"/>
  <c r="W200" i="16" s="1"/>
  <c r="Z200" i="16" s="1"/>
  <c r="S200" i="16"/>
  <c r="T201" i="16"/>
  <c r="W201" i="16" s="1"/>
  <c r="Z201" i="16" s="1"/>
  <c r="S201" i="16"/>
  <c r="T202" i="16"/>
  <c r="S202" i="16"/>
  <c r="T204" i="16"/>
  <c r="S204" i="16"/>
  <c r="T205" i="16"/>
  <c r="S205" i="16"/>
  <c r="T206" i="16"/>
  <c r="S206" i="16"/>
  <c r="S207" i="16"/>
  <c r="T207" i="16"/>
  <c r="W207" i="16" s="1"/>
  <c r="Z207" i="16" s="1"/>
  <c r="T253" i="16"/>
  <c r="S253" i="16"/>
  <c r="T255" i="16"/>
  <c r="S255" i="16"/>
  <c r="T256" i="16"/>
  <c r="S256" i="16"/>
  <c r="T257" i="16"/>
  <c r="S257" i="16"/>
  <c r="S258" i="16"/>
  <c r="T258" i="16"/>
  <c r="S534" i="16"/>
  <c r="T534" i="16"/>
  <c r="T535" i="16"/>
  <c r="W535" i="16" s="1"/>
  <c r="Z535" i="16" s="1"/>
  <c r="S535" i="16"/>
  <c r="T536" i="16"/>
  <c r="S536" i="16"/>
  <c r="S537" i="16"/>
  <c r="T537" i="16"/>
  <c r="S539" i="16"/>
  <c r="T539" i="16"/>
  <c r="S540" i="16"/>
  <c r="T540" i="16"/>
  <c r="T541" i="16"/>
  <c r="S541" i="16"/>
  <c r="T542" i="16"/>
  <c r="S542" i="16"/>
  <c r="T543" i="16"/>
  <c r="S543" i="16"/>
  <c r="T544" i="16"/>
  <c r="S544" i="16"/>
  <c r="T548" i="16"/>
  <c r="S548" i="16"/>
  <c r="T549" i="16"/>
  <c r="S549" i="16"/>
  <c r="T550" i="16"/>
  <c r="S550" i="16"/>
  <c r="T552" i="16"/>
  <c r="S552" i="16"/>
  <c r="T554" i="16"/>
  <c r="S554" i="16"/>
  <c r="T555" i="16"/>
  <c r="S555" i="16"/>
  <c r="T559" i="16"/>
  <c r="W559" i="16" s="1"/>
  <c r="Z559" i="16" s="1"/>
  <c r="S559" i="16"/>
  <c r="T563" i="16"/>
  <c r="W563" i="16" s="1"/>
  <c r="Z563" i="16" s="1"/>
  <c r="S563" i="16"/>
  <c r="S564" i="16"/>
  <c r="T564" i="16"/>
  <c r="T565" i="16"/>
  <c r="S565" i="16"/>
  <c r="S566" i="16"/>
  <c r="T566" i="16"/>
  <c r="T567" i="16"/>
  <c r="S567" i="16"/>
  <c r="S568" i="16"/>
  <c r="T568" i="16"/>
  <c r="T570" i="16"/>
  <c r="S570" i="16"/>
  <c r="T571" i="16"/>
  <c r="W571" i="16" s="1"/>
  <c r="Z571" i="16" s="1"/>
  <c r="S571" i="16"/>
  <c r="T573" i="16"/>
  <c r="S573" i="16"/>
  <c r="T574" i="16"/>
  <c r="W574" i="16" s="1"/>
  <c r="Z574" i="16" s="1"/>
  <c r="S574" i="16"/>
  <c r="T576" i="16"/>
  <c r="S576" i="16"/>
  <c r="S577" i="16"/>
  <c r="T577" i="16"/>
  <c r="T578" i="16"/>
  <c r="S578" i="16"/>
  <c r="T580" i="16"/>
  <c r="W580" i="16" s="1"/>
  <c r="Z580" i="16" s="1"/>
  <c r="S580" i="16"/>
  <c r="T581" i="16"/>
  <c r="S581" i="16"/>
  <c r="T582" i="16"/>
  <c r="S582" i="16"/>
  <c r="T583" i="16"/>
  <c r="S583" i="16"/>
  <c r="T584" i="16"/>
  <c r="S584" i="16"/>
  <c r="S585" i="16"/>
  <c r="T585" i="16"/>
  <c r="T34" i="16"/>
  <c r="S34" i="16"/>
  <c r="T60" i="16"/>
  <c r="S60" i="16"/>
  <c r="T62" i="16"/>
  <c r="S62" i="16"/>
  <c r="T93" i="16"/>
  <c r="S93" i="16"/>
  <c r="T94" i="16"/>
  <c r="S94" i="16"/>
  <c r="T95" i="16"/>
  <c r="S95" i="16"/>
  <c r="T126" i="16"/>
  <c r="S126" i="16"/>
  <c r="T127" i="16"/>
  <c r="S127" i="16"/>
  <c r="T37" i="16"/>
  <c r="S37" i="16"/>
  <c r="T38" i="16"/>
  <c r="S38" i="16"/>
  <c r="T43" i="16"/>
  <c r="S43" i="16"/>
  <c r="S66" i="16"/>
  <c r="T66" i="16"/>
  <c r="S67" i="16"/>
  <c r="T67" i="16"/>
  <c r="T68" i="16"/>
  <c r="S68" i="16"/>
  <c r="S69" i="16"/>
  <c r="T69" i="16"/>
  <c r="W69" i="16" s="1"/>
  <c r="Z69" i="16" s="1"/>
  <c r="T71" i="16"/>
  <c r="S71" i="16"/>
  <c r="T97" i="16"/>
  <c r="S97" i="16"/>
  <c r="T98" i="16"/>
  <c r="S98" i="16"/>
  <c r="T99" i="16"/>
  <c r="W99" i="16" s="1"/>
  <c r="Z99" i="16" s="1"/>
  <c r="S99" i="16"/>
  <c r="S100" i="16"/>
  <c r="T100" i="16"/>
  <c r="T104" i="16"/>
  <c r="W104" i="16" s="1"/>
  <c r="Z104" i="16" s="1"/>
  <c r="S104" i="16"/>
  <c r="T441" i="16"/>
  <c r="S441" i="16"/>
  <c r="T442" i="16"/>
  <c r="S442" i="16"/>
  <c r="T443" i="16"/>
  <c r="S443" i="16"/>
  <c r="T166" i="16"/>
  <c r="S166" i="16"/>
  <c r="T167" i="16"/>
  <c r="S167" i="16"/>
  <c r="T168" i="16"/>
  <c r="W168" i="16" s="1"/>
  <c r="Z168" i="16" s="1"/>
  <c r="S168" i="16"/>
  <c r="T172" i="16"/>
  <c r="S172" i="16"/>
  <c r="T216" i="16"/>
  <c r="S216" i="16"/>
  <c r="T218" i="16"/>
  <c r="S218" i="16"/>
  <c r="T213" i="16"/>
  <c r="S213" i="16"/>
  <c r="T259" i="16"/>
  <c r="S259" i="16"/>
  <c r="T265" i="16"/>
  <c r="S265" i="16"/>
  <c r="T444" i="16"/>
  <c r="S444" i="16"/>
  <c r="T445" i="16"/>
  <c r="W445" i="16" s="1"/>
  <c r="Z445" i="16" s="1"/>
  <c r="S445" i="16"/>
  <c r="S446" i="16"/>
  <c r="T446" i="16"/>
  <c r="T447" i="16"/>
  <c r="S447" i="16"/>
  <c r="T449" i="16"/>
  <c r="S449" i="16"/>
  <c r="T450" i="16"/>
  <c r="S450" i="16"/>
  <c r="T453" i="16"/>
  <c r="S453" i="16"/>
  <c r="T454" i="16"/>
  <c r="W454" i="16" s="1"/>
  <c r="Z454" i="16" s="1"/>
  <c r="S454" i="16"/>
  <c r="T455" i="16"/>
  <c r="W455" i="16" s="1"/>
  <c r="Z455" i="16" s="1"/>
  <c r="S455" i="16"/>
  <c r="T456" i="16"/>
  <c r="S456" i="16"/>
  <c r="T457" i="16"/>
  <c r="S457" i="16"/>
  <c r="T458" i="16"/>
  <c r="S458" i="16"/>
  <c r="T459" i="16"/>
  <c r="S459" i="16"/>
  <c r="T460" i="16"/>
  <c r="S460" i="16"/>
  <c r="T461" i="16"/>
  <c r="S461" i="16"/>
  <c r="T462" i="16"/>
  <c r="S462" i="16"/>
  <c r="S463" i="16"/>
  <c r="T463" i="16"/>
  <c r="T464" i="16"/>
  <c r="W464" i="16" s="1"/>
  <c r="Z464" i="16" s="1"/>
  <c r="S464" i="16"/>
  <c r="S465" i="16"/>
  <c r="T465" i="16"/>
  <c r="T466" i="16"/>
  <c r="S466" i="16"/>
  <c r="T467" i="16"/>
  <c r="S467" i="16"/>
  <c r="T468" i="16"/>
  <c r="S468" i="16"/>
  <c r="T470" i="16"/>
  <c r="S470" i="16"/>
  <c r="T472" i="16"/>
  <c r="S472" i="16"/>
  <c r="T474" i="16"/>
  <c r="S474" i="16"/>
  <c r="T475" i="16"/>
  <c r="S475" i="16"/>
  <c r="S478" i="16"/>
  <c r="T478" i="16"/>
  <c r="T479" i="16"/>
  <c r="S479" i="16"/>
  <c r="T481" i="16"/>
  <c r="W481" i="16" s="1"/>
  <c r="Z481" i="16" s="1"/>
  <c r="S481" i="16"/>
  <c r="T482" i="16"/>
  <c r="S482" i="16"/>
  <c r="T483" i="16"/>
  <c r="S483" i="16"/>
  <c r="S490" i="16"/>
  <c r="T493" i="16"/>
  <c r="T496" i="16"/>
  <c r="T502" i="16"/>
  <c r="T40" i="16"/>
  <c r="S42" i="16"/>
  <c r="S105" i="16"/>
  <c r="S163" i="16"/>
  <c r="S169" i="16"/>
  <c r="T214" i="16"/>
  <c r="S263" i="16"/>
  <c r="T505" i="16"/>
  <c r="S510" i="16"/>
  <c r="S217" i="16"/>
  <c r="S505" i="16"/>
  <c r="S494" i="16"/>
  <c r="T105" i="16"/>
  <c r="T512" i="16"/>
  <c r="T490" i="16"/>
  <c r="T263" i="16"/>
  <c r="T484" i="16"/>
  <c r="T485" i="16"/>
  <c r="T488" i="16"/>
  <c r="S492" i="16"/>
  <c r="T492" i="16"/>
  <c r="S495" i="16"/>
  <c r="T495" i="16"/>
  <c r="T497" i="16"/>
  <c r="T501" i="16"/>
  <c r="T39" i="16"/>
  <c r="T103" i="16"/>
  <c r="S103" i="16"/>
  <c r="T106" i="16"/>
  <c r="T163" i="16"/>
  <c r="S170" i="16"/>
  <c r="T170" i="16"/>
  <c r="T215" i="16"/>
  <c r="T219" i="16"/>
  <c r="T220" i="16"/>
  <c r="T503" i="16"/>
  <c r="T504" i="16"/>
  <c r="S504" i="16"/>
  <c r="T506" i="16"/>
  <c r="T507" i="16"/>
  <c r="T508" i="16"/>
  <c r="S508" i="16"/>
  <c r="T509" i="16"/>
  <c r="S509" i="16"/>
  <c r="T510" i="16"/>
  <c r="T515" i="16"/>
  <c r="S515" i="16"/>
  <c r="T516" i="16"/>
  <c r="T517" i="16"/>
  <c r="S517" i="16"/>
  <c r="T518" i="16"/>
  <c r="T519" i="16"/>
  <c r="S519" i="16"/>
  <c r="T102" i="16"/>
  <c r="W102" i="16" s="1"/>
  <c r="Z102" i="16" s="1"/>
  <c r="S102" i="16"/>
  <c r="T264" i="16"/>
  <c r="T521" i="16"/>
  <c r="T522" i="16"/>
  <c r="W522" i="16" s="1"/>
  <c r="Z522" i="16" s="1"/>
  <c r="S522" i="16"/>
  <c r="S529" i="16"/>
  <c r="T529" i="16"/>
  <c r="S511" i="16"/>
  <c r="S264" i="16"/>
  <c r="S499" i="16"/>
  <c r="S214" i="16"/>
  <c r="S502" i="16"/>
  <c r="S220" i="16"/>
  <c r="T169" i="16"/>
  <c r="T41" i="16"/>
  <c r="T42" i="16"/>
  <c r="S526" i="16"/>
  <c r="S484" i="16"/>
  <c r="S507" i="16"/>
  <c r="S171" i="16"/>
  <c r="S39" i="16"/>
  <c r="S503" i="16"/>
  <c r="S219" i="16"/>
  <c r="S518" i="16"/>
  <c r="S40" i="16"/>
  <c r="S496" i="16"/>
  <c r="S493" i="16"/>
  <c r="S532" i="16"/>
  <c r="S491" i="16"/>
  <c r="S524" i="16"/>
  <c r="S488" i="16"/>
  <c r="S521" i="16"/>
  <c r="S516" i="16"/>
  <c r="S215" i="16"/>
  <c r="S506" i="16"/>
  <c r="S497" i="16"/>
  <c r="S106" i="16"/>
  <c r="S485" i="16"/>
  <c r="S530" i="16"/>
  <c r="S531" i="16"/>
  <c r="S528" i="16"/>
  <c r="S501" i="16"/>
  <c r="P164" i="16"/>
  <c r="U164" i="16" s="1"/>
  <c r="V164" i="16" s="1"/>
  <c r="P282" i="16"/>
  <c r="P8" i="16"/>
  <c r="P17" i="16"/>
  <c r="U17" i="16" s="1"/>
  <c r="V17" i="16" s="1"/>
  <c r="P48" i="16"/>
  <c r="P56" i="16"/>
  <c r="P76" i="16"/>
  <c r="P86" i="16"/>
  <c r="P123" i="16"/>
  <c r="P184" i="16"/>
  <c r="P9" i="16"/>
  <c r="P18" i="16"/>
  <c r="P49" i="16"/>
  <c r="U49" i="16" s="1"/>
  <c r="V49" i="16" s="1"/>
  <c r="P57" i="16"/>
  <c r="P77" i="16"/>
  <c r="P87" i="16"/>
  <c r="P115" i="16"/>
  <c r="P124" i="16"/>
  <c r="P146" i="16"/>
  <c r="P156" i="16"/>
  <c r="P188" i="16"/>
  <c r="P224" i="16"/>
  <c r="P238" i="16"/>
  <c r="P271" i="16"/>
  <c r="U271" i="16" s="1"/>
  <c r="V271" i="16" s="1"/>
  <c r="P283" i="16"/>
  <c r="U283" i="16" s="1"/>
  <c r="V283" i="16" s="1"/>
  <c r="P295" i="16"/>
  <c r="P307" i="16"/>
  <c r="U307" i="16" s="1"/>
  <c r="V307" i="16" s="1"/>
  <c r="P319" i="16"/>
  <c r="P343" i="16"/>
  <c r="P356" i="16"/>
  <c r="P369" i="16"/>
  <c r="P397" i="16"/>
  <c r="P253" i="16"/>
  <c r="P60" i="16"/>
  <c r="P50" i="16"/>
  <c r="P88" i="16"/>
  <c r="P225" i="16"/>
  <c r="P320" i="16"/>
  <c r="U320" i="16" s="1"/>
  <c r="V320" i="16" s="1"/>
  <c r="P333" i="16"/>
  <c r="P357" i="16"/>
  <c r="P2" i="16"/>
  <c r="P11" i="16"/>
  <c r="P30" i="16"/>
  <c r="U30" i="16" s="1"/>
  <c r="V30" i="16" s="1"/>
  <c r="P51" i="16"/>
  <c r="P72" i="16"/>
  <c r="U72" i="16" s="1"/>
  <c r="V72" i="16" s="1"/>
  <c r="P79" i="16"/>
  <c r="P89" i="16"/>
  <c r="U89" i="16" s="1"/>
  <c r="V89" i="16" s="1"/>
  <c r="P117" i="16"/>
  <c r="P137" i="16"/>
  <c r="P148" i="16"/>
  <c r="U148" i="16" s="1"/>
  <c r="V148" i="16" s="1"/>
  <c r="P158" i="16"/>
  <c r="P190" i="16"/>
  <c r="P228" i="16"/>
  <c r="P242" i="16"/>
  <c r="P275" i="16"/>
  <c r="P285" i="16"/>
  <c r="U285" i="16" s="1"/>
  <c r="V285" i="16" s="1"/>
  <c r="W285" i="16" s="1"/>
  <c r="P297" i="16"/>
  <c r="P322" i="16"/>
  <c r="U322" i="16" s="1"/>
  <c r="V322" i="16" s="1"/>
  <c r="P334" i="16"/>
  <c r="P346" i="16"/>
  <c r="P358" i="16"/>
  <c r="P373" i="16"/>
  <c r="P409" i="16"/>
  <c r="P67" i="16"/>
  <c r="P29" i="16"/>
  <c r="U29" i="16" s="1"/>
  <c r="V29" i="16" s="1"/>
  <c r="P147" i="16"/>
  <c r="U147" i="16" s="1"/>
  <c r="V147" i="16" s="1"/>
  <c r="P296" i="16"/>
  <c r="P535" i="16"/>
  <c r="P127" i="16"/>
  <c r="P3" i="16"/>
  <c r="P12" i="16"/>
  <c r="U12" i="16" s="1"/>
  <c r="V12" i="16" s="1"/>
  <c r="W12" i="16" s="1"/>
  <c r="P80" i="16"/>
  <c r="U80" i="16" s="1"/>
  <c r="V80" i="16" s="1"/>
  <c r="P90" i="16"/>
  <c r="U90" i="16" s="1"/>
  <c r="V90" i="16" s="1"/>
  <c r="P119" i="16"/>
  <c r="P138" i="16"/>
  <c r="P149" i="16"/>
  <c r="U149" i="16" s="1"/>
  <c r="V149" i="16" s="1"/>
  <c r="P180" i="16"/>
  <c r="P192" i="16"/>
  <c r="U192" i="16" s="1"/>
  <c r="V192" i="16" s="1"/>
  <c r="P231" i="16"/>
  <c r="P243" i="16"/>
  <c r="P276" i="16"/>
  <c r="U276" i="16" s="1"/>
  <c r="V276" i="16" s="1"/>
  <c r="P288" i="16"/>
  <c r="U288" i="16" s="1"/>
  <c r="V288" i="16" s="1"/>
  <c r="P299" i="16"/>
  <c r="P311" i="16"/>
  <c r="P323" i="16"/>
  <c r="P335" i="16"/>
  <c r="P349" i="16"/>
  <c r="P360" i="16"/>
  <c r="P376" i="16"/>
  <c r="P416" i="16"/>
  <c r="P550" i="16"/>
  <c r="P100" i="16"/>
  <c r="P116" i="16"/>
  <c r="P239" i="16"/>
  <c r="P372" i="16"/>
  <c r="U372" i="16" s="1"/>
  <c r="V372" i="16" s="1"/>
  <c r="W372" i="16" s="1"/>
  <c r="P404" i="16"/>
  <c r="P4" i="16"/>
  <c r="P13" i="16"/>
  <c r="P32" i="16"/>
  <c r="U32" i="16" s="1"/>
  <c r="V32" i="16" s="1"/>
  <c r="P53" i="16"/>
  <c r="U53" i="16" s="1"/>
  <c r="V53" i="16" s="1"/>
  <c r="P73" i="16"/>
  <c r="P81" i="16"/>
  <c r="P91" i="16"/>
  <c r="P120" i="16"/>
  <c r="P150" i="16"/>
  <c r="P193" i="16"/>
  <c r="U193" i="16" s="1"/>
  <c r="V193" i="16" s="1"/>
  <c r="P232" i="16"/>
  <c r="U232" i="16" s="1"/>
  <c r="V232" i="16" s="1"/>
  <c r="P249" i="16"/>
  <c r="P278" i="16"/>
  <c r="U278" i="16" s="1"/>
  <c r="V278" i="16" s="1"/>
  <c r="P289" i="16"/>
  <c r="P300" i="16"/>
  <c r="P312" i="16"/>
  <c r="P326" i="16"/>
  <c r="P337" i="16"/>
  <c r="P361" i="16"/>
  <c r="P377" i="16"/>
  <c r="U377" i="16" s="1"/>
  <c r="V377" i="16" s="1"/>
  <c r="P424" i="16"/>
  <c r="P556" i="16"/>
  <c r="U556" i="16" s="1"/>
  <c r="V556" i="16" s="1"/>
  <c r="P10" i="16"/>
  <c r="P136" i="16"/>
  <c r="P157" i="16"/>
  <c r="U157" i="16" s="1"/>
  <c r="V157" i="16" s="1"/>
  <c r="P189" i="16"/>
  <c r="P529" i="16"/>
  <c r="P523" i="16"/>
  <c r="P517" i="16"/>
  <c r="P510" i="16"/>
  <c r="P503" i="16"/>
  <c r="P217" i="16"/>
  <c r="P39" i="16"/>
  <c r="P495" i="16"/>
  <c r="P488" i="16"/>
  <c r="P480" i="16"/>
  <c r="U480" i="16" s="1"/>
  <c r="V480" i="16" s="1"/>
  <c r="P472" i="16"/>
  <c r="P458" i="16"/>
  <c r="P451" i="16"/>
  <c r="U451" i="16" s="1"/>
  <c r="V451" i="16" s="1"/>
  <c r="P444" i="16"/>
  <c r="P218" i="16"/>
  <c r="P162" i="16"/>
  <c r="U162" i="16" s="1"/>
  <c r="V162" i="16" s="1"/>
  <c r="P99" i="16"/>
  <c r="P66" i="16"/>
  <c r="P126" i="16"/>
  <c r="P34" i="16"/>
  <c r="P578" i="16"/>
  <c r="P571" i="16"/>
  <c r="P563" i="16"/>
  <c r="P555" i="16"/>
  <c r="P549" i="16"/>
  <c r="P542" i="16"/>
  <c r="P534" i="16"/>
  <c r="P251" i="16"/>
  <c r="U251" i="16" s="1"/>
  <c r="V251" i="16" s="1"/>
  <c r="P202" i="16"/>
  <c r="P438" i="16"/>
  <c r="P430" i="16"/>
  <c r="P423" i="16"/>
  <c r="P415" i="16"/>
  <c r="P408" i="16"/>
  <c r="P403" i="16"/>
  <c r="P396" i="16"/>
  <c r="U396" i="16" s="1"/>
  <c r="V396" i="16" s="1"/>
  <c r="P388" i="16"/>
  <c r="U388" i="16" s="1"/>
  <c r="V388" i="16" s="1"/>
  <c r="P382" i="16"/>
  <c r="P375" i="16"/>
  <c r="P367" i="16"/>
  <c r="P359" i="16"/>
  <c r="P351" i="16"/>
  <c r="U351" i="16" s="1"/>
  <c r="V351" i="16" s="1"/>
  <c r="P344" i="16"/>
  <c r="P336" i="16"/>
  <c r="P329" i="16"/>
  <c r="U329" i="16" s="1"/>
  <c r="V329" i="16" s="1"/>
  <c r="P321" i="16"/>
  <c r="P313" i="16"/>
  <c r="P306" i="16"/>
  <c r="P298" i="16"/>
  <c r="U298" i="16" s="1"/>
  <c r="V298" i="16" s="1"/>
  <c r="W298" i="16" s="1"/>
  <c r="Z298" i="16" s="1"/>
  <c r="P291" i="16"/>
  <c r="P284" i="16"/>
  <c r="P277" i="16"/>
  <c r="P269" i="16"/>
  <c r="P240" i="16"/>
  <c r="T240" i="16" s="1"/>
  <c r="P223" i="16"/>
  <c r="P191" i="16"/>
  <c r="U191" i="16" s="1"/>
  <c r="V191" i="16" s="1"/>
  <c r="P182" i="16"/>
  <c r="P528" i="16"/>
  <c r="P522" i="16"/>
  <c r="P516" i="16"/>
  <c r="P509" i="16"/>
  <c r="P215" i="16"/>
  <c r="P106" i="16"/>
  <c r="P502" i="16"/>
  <c r="P487" i="16"/>
  <c r="U487" i="16" s="1"/>
  <c r="V487" i="16" s="1"/>
  <c r="P479" i="16"/>
  <c r="P471" i="16"/>
  <c r="U471" i="16" s="1"/>
  <c r="V471" i="16" s="1"/>
  <c r="P465" i="16"/>
  <c r="P457" i="16"/>
  <c r="P450" i="16"/>
  <c r="P265" i="16"/>
  <c r="P216" i="16"/>
  <c r="P443" i="16"/>
  <c r="P98" i="16"/>
  <c r="P43" i="16"/>
  <c r="P125" i="16"/>
  <c r="U125" i="16" s="1"/>
  <c r="V125" i="16" s="1"/>
  <c r="P585" i="16"/>
  <c r="P577" i="16"/>
  <c r="P570" i="16"/>
  <c r="P562" i="16"/>
  <c r="U562" i="16" s="1"/>
  <c r="V562" i="16" s="1"/>
  <c r="W562" i="16" s="1"/>
  <c r="Z562" i="16" s="1"/>
  <c r="P554" i="16"/>
  <c r="P548" i="16"/>
  <c r="P541" i="16"/>
  <c r="P252" i="16"/>
  <c r="U252" i="16" s="1"/>
  <c r="V252" i="16" s="1"/>
  <c r="P209" i="16"/>
  <c r="U209" i="16" s="1"/>
  <c r="V209" i="16" s="1"/>
  <c r="P201" i="16"/>
  <c r="P437" i="16"/>
  <c r="P422" i="16"/>
  <c r="P414" i="16"/>
  <c r="P402" i="16"/>
  <c r="P395" i="16"/>
  <c r="P387" i="16"/>
  <c r="P374" i="16"/>
  <c r="P366" i="16"/>
  <c r="P533" i="16"/>
  <c r="U533" i="16" s="1"/>
  <c r="V533" i="16" s="1"/>
  <c r="P527" i="16"/>
  <c r="U527" i="16" s="1"/>
  <c r="V527" i="16" s="1"/>
  <c r="P521" i="16"/>
  <c r="P266" i="16"/>
  <c r="U266" i="16" s="1"/>
  <c r="V266" i="16" s="1"/>
  <c r="P214" i="16"/>
  <c r="P105" i="16"/>
  <c r="P501" i="16"/>
  <c r="P494" i="16"/>
  <c r="P486" i="16"/>
  <c r="U486" i="16" s="1"/>
  <c r="V486" i="16" s="1"/>
  <c r="P478" i="16"/>
  <c r="P464" i="16"/>
  <c r="P456" i="16"/>
  <c r="P449" i="16"/>
  <c r="P262" i="16"/>
  <c r="U262" i="16" s="1"/>
  <c r="V262" i="16" s="1"/>
  <c r="P172" i="16"/>
  <c r="P97" i="16"/>
  <c r="P95" i="16"/>
  <c r="P584" i="16"/>
  <c r="P576" i="16"/>
  <c r="P569" i="16"/>
  <c r="U569" i="16" s="1"/>
  <c r="V569" i="16" s="1"/>
  <c r="W569" i="16" s="1"/>
  <c r="Z569" i="16" s="1"/>
  <c r="P561" i="16"/>
  <c r="U561" i="16" s="1"/>
  <c r="V561" i="16" s="1"/>
  <c r="P547" i="16"/>
  <c r="U547" i="16" s="1"/>
  <c r="V547" i="16" s="1"/>
  <c r="P540" i="16"/>
  <c r="P258" i="16"/>
  <c r="P208" i="16"/>
  <c r="U208" i="16" s="1"/>
  <c r="V208" i="16" s="1"/>
  <c r="P200" i="16"/>
  <c r="P436" i="16"/>
  <c r="P429" i="16"/>
  <c r="P421" i="16"/>
  <c r="P413" i="16"/>
  <c r="P401" i="16"/>
  <c r="P394" i="16"/>
  <c r="P46" i="16"/>
  <c r="U46" i="16" s="1"/>
  <c r="V46" i="16" s="1"/>
  <c r="W46" i="16" s="1"/>
  <c r="Z46" i="16" s="1"/>
  <c r="P526" i="16"/>
  <c r="P264" i="16"/>
  <c r="P515" i="16"/>
  <c r="P508" i="16"/>
  <c r="P263" i="16"/>
  <c r="P171" i="16"/>
  <c r="P103" i="16"/>
  <c r="P500" i="16"/>
  <c r="U500" i="16" s="1"/>
  <c r="V500" i="16" s="1"/>
  <c r="P493" i="16"/>
  <c r="P485" i="16"/>
  <c r="P477" i="16"/>
  <c r="U477" i="16" s="1"/>
  <c r="V477" i="16" s="1"/>
  <c r="P470" i="16"/>
  <c r="P463" i="16"/>
  <c r="P455" i="16"/>
  <c r="P448" i="16"/>
  <c r="U448" i="16" s="1"/>
  <c r="V448" i="16" s="1"/>
  <c r="P261" i="16"/>
  <c r="U261" i="16" s="1"/>
  <c r="V261" i="16" s="1"/>
  <c r="P168" i="16"/>
  <c r="P442" i="16"/>
  <c r="P71" i="16"/>
  <c r="P38" i="16"/>
  <c r="P94" i="16"/>
  <c r="P583" i="16"/>
  <c r="P575" i="16"/>
  <c r="U575" i="16" s="1"/>
  <c r="V575" i="16" s="1"/>
  <c r="P568" i="16"/>
  <c r="P560" i="16"/>
  <c r="U560" i="16" s="1"/>
  <c r="V560" i="16" s="1"/>
  <c r="P546" i="16"/>
  <c r="U546" i="16" s="1"/>
  <c r="V546" i="16" s="1"/>
  <c r="W546" i="16" s="1"/>
  <c r="P539" i="16"/>
  <c r="P257" i="16"/>
  <c r="P207" i="16"/>
  <c r="P199" i="16"/>
  <c r="P435" i="16"/>
  <c r="P428" i="16"/>
  <c r="P420" i="16"/>
  <c r="P412" i="16"/>
  <c r="P407" i="16"/>
  <c r="P400" i="16"/>
  <c r="P393" i="16"/>
  <c r="P380" i="16"/>
  <c r="U380" i="16" s="1"/>
  <c r="V380" i="16" s="1"/>
  <c r="P525" i="16"/>
  <c r="U525" i="16" s="1"/>
  <c r="V525" i="16" s="1"/>
  <c r="P102" i="16"/>
  <c r="P514" i="16"/>
  <c r="U514" i="16" s="1"/>
  <c r="V514" i="16" s="1"/>
  <c r="P507" i="16"/>
  <c r="P220" i="16"/>
  <c r="P170" i="16"/>
  <c r="P499" i="16"/>
  <c r="P492" i="16"/>
  <c r="P484" i="16"/>
  <c r="P476" i="16"/>
  <c r="U476" i="16" s="1"/>
  <c r="V476" i="16" s="1"/>
  <c r="P469" i="16"/>
  <c r="U469" i="16" s="1"/>
  <c r="V469" i="16" s="1"/>
  <c r="P462" i="16"/>
  <c r="P454" i="16"/>
  <c r="P447" i="16"/>
  <c r="P260" i="16"/>
  <c r="U260" i="16" s="1"/>
  <c r="V260" i="16" s="1"/>
  <c r="P167" i="16"/>
  <c r="P441" i="16"/>
  <c r="P70" i="16"/>
  <c r="U70" i="16" s="1"/>
  <c r="V70" i="16" s="1"/>
  <c r="P37" i="16"/>
  <c r="P93" i="16"/>
  <c r="P582" i="16"/>
  <c r="P574" i="16"/>
  <c r="P567" i="16"/>
  <c r="P559" i="16"/>
  <c r="P553" i="16"/>
  <c r="U553" i="16" s="1"/>
  <c r="V553" i="16" s="1"/>
  <c r="P545" i="16"/>
  <c r="U545" i="16" s="1"/>
  <c r="V545" i="16" s="1"/>
  <c r="P538" i="16"/>
  <c r="U538" i="16" s="1"/>
  <c r="V538" i="16" s="1"/>
  <c r="P256" i="16"/>
  <c r="P206" i="16"/>
  <c r="P161" i="16"/>
  <c r="P434" i="16"/>
  <c r="P427" i="16"/>
  <c r="P419" i="16"/>
  <c r="P411" i="16"/>
  <c r="P406" i="16"/>
  <c r="P399" i="16"/>
  <c r="U399" i="16" s="1"/>
  <c r="V399" i="16" s="1"/>
  <c r="P392" i="16"/>
  <c r="P386" i="16"/>
  <c r="P379" i="16"/>
  <c r="P371" i="16"/>
  <c r="P363" i="16"/>
  <c r="P355" i="16"/>
  <c r="P348" i="16"/>
  <c r="P340" i="16"/>
  <c r="P332" i="16"/>
  <c r="P325" i="16"/>
  <c r="P317" i="16"/>
  <c r="P310" i="16"/>
  <c r="U310" i="16" s="1"/>
  <c r="V310" i="16" s="1"/>
  <c r="W310" i="16" s="1"/>
  <c r="P302" i="16"/>
  <c r="U302" i="16" s="1"/>
  <c r="V302" i="16" s="1"/>
  <c r="W302" i="16" s="1"/>
  <c r="P287" i="16"/>
  <c r="P281" i="16"/>
  <c r="U281" i="16" s="1"/>
  <c r="V281" i="16" s="1"/>
  <c r="P273" i="16"/>
  <c r="P245" i="16"/>
  <c r="P236" i="16"/>
  <c r="U236" i="16" s="1"/>
  <c r="V236" i="16" s="1"/>
  <c r="P227" i="16"/>
  <c r="P195" i="16"/>
  <c r="P187" i="16"/>
  <c r="P173" i="16"/>
  <c r="U173" i="16" s="1"/>
  <c r="V173" i="16" s="1"/>
  <c r="P152" i="16"/>
  <c r="P144" i="16"/>
  <c r="P135" i="16"/>
  <c r="P111" i="16"/>
  <c r="U111" i="16" s="1"/>
  <c r="V111" i="16" s="1"/>
  <c r="P85" i="16"/>
  <c r="U85" i="16" s="1"/>
  <c r="V85" i="16" s="1"/>
  <c r="P78" i="16"/>
  <c r="P59" i="16"/>
  <c r="P52" i="16"/>
  <c r="U52" i="16" s="1"/>
  <c r="V52" i="16" s="1"/>
  <c r="P31" i="16"/>
  <c r="U31" i="16" s="1"/>
  <c r="V31" i="16" s="1"/>
  <c r="P14" i="16"/>
  <c r="P6" i="16"/>
  <c r="P339" i="16"/>
  <c r="P331" i="16"/>
  <c r="P309" i="16"/>
  <c r="U309" i="16" s="1"/>
  <c r="V309" i="16" s="1"/>
  <c r="P294" i="16"/>
  <c r="P280" i="16"/>
  <c r="P244" i="16"/>
  <c r="P226" i="16"/>
  <c r="U226" i="16" s="1"/>
  <c r="V226" i="16" s="1"/>
  <c r="P194" i="16"/>
  <c r="P159" i="16"/>
  <c r="P151" i="16"/>
  <c r="P118" i="16"/>
  <c r="P84" i="16"/>
  <c r="P532" i="16"/>
  <c r="P524" i="16"/>
  <c r="P520" i="16"/>
  <c r="U520" i="16" s="1"/>
  <c r="V520" i="16" s="1"/>
  <c r="P513" i="16"/>
  <c r="U513" i="16" s="1"/>
  <c r="V513" i="16" s="1"/>
  <c r="P506" i="16"/>
  <c r="P219" i="16"/>
  <c r="P169" i="16"/>
  <c r="P42" i="16"/>
  <c r="P498" i="16"/>
  <c r="U498" i="16" s="1"/>
  <c r="V498" i="16" s="1"/>
  <c r="P491" i="16"/>
  <c r="P483" i="16"/>
  <c r="P475" i="16"/>
  <c r="P468" i="16"/>
  <c r="P461" i="16"/>
  <c r="P446" i="16"/>
  <c r="P259" i="16"/>
  <c r="P166" i="16"/>
  <c r="P104" i="16"/>
  <c r="P69" i="16"/>
  <c r="P36" i="16"/>
  <c r="U36" i="16" s="1"/>
  <c r="V36" i="16" s="1"/>
  <c r="P62" i="16"/>
  <c r="P581" i="16"/>
  <c r="P573" i="16"/>
  <c r="P566" i="16"/>
  <c r="P558" i="16"/>
  <c r="U558" i="16" s="1"/>
  <c r="V558" i="16" s="1"/>
  <c r="P552" i="16"/>
  <c r="P544" i="16"/>
  <c r="P537" i="16"/>
  <c r="P254" i="16"/>
  <c r="U254" i="16" s="1"/>
  <c r="V254" i="16" s="1"/>
  <c r="W254" i="16" s="1"/>
  <c r="Z254" i="16" s="1"/>
  <c r="P205" i="16"/>
  <c r="P160" i="16"/>
  <c r="P433" i="16"/>
  <c r="P426" i="16"/>
  <c r="P418" i="16"/>
  <c r="U418" i="16" s="1"/>
  <c r="V418" i="16" s="1"/>
  <c r="P405" i="16"/>
  <c r="U405" i="16" s="1"/>
  <c r="V405" i="16" s="1"/>
  <c r="P398" i="16"/>
  <c r="P391" i="16"/>
  <c r="P385" i="16"/>
  <c r="P378" i="16"/>
  <c r="U378" i="16" s="1"/>
  <c r="V378" i="16" s="1"/>
  <c r="P370" i="16"/>
  <c r="U370" i="16" s="1"/>
  <c r="V370" i="16" s="1"/>
  <c r="P362" i="16"/>
  <c r="U362" i="16" s="1"/>
  <c r="V362" i="16" s="1"/>
  <c r="P354" i="16"/>
  <c r="P347" i="16"/>
  <c r="P324" i="16"/>
  <c r="P316" i="16"/>
  <c r="P301" i="16"/>
  <c r="P286" i="16"/>
  <c r="P272" i="16"/>
  <c r="P235" i="16"/>
  <c r="P186" i="16"/>
  <c r="P141" i="16"/>
  <c r="P134" i="16"/>
  <c r="P92" i="16"/>
  <c r="U92" i="16" s="1"/>
  <c r="V92" i="16" s="1"/>
  <c r="W92" i="16" s="1"/>
  <c r="Z92" i="16" s="1"/>
  <c r="P531" i="16"/>
  <c r="P519" i="16"/>
  <c r="P512" i="16"/>
  <c r="P505" i="16"/>
  <c r="P163" i="16"/>
  <c r="P41" i="16"/>
  <c r="P497" i="16"/>
  <c r="P490" i="16"/>
  <c r="P482" i="16"/>
  <c r="P474" i="16"/>
  <c r="P467" i="16"/>
  <c r="P460" i="16"/>
  <c r="P453" i="16"/>
  <c r="P213" i="16"/>
  <c r="P165" i="16"/>
  <c r="U165" i="16" s="1"/>
  <c r="V165" i="16" s="1"/>
  <c r="P101" i="16"/>
  <c r="U101" i="16" s="1"/>
  <c r="V101" i="16" s="1"/>
  <c r="P68" i="16"/>
  <c r="P128" i="16"/>
  <c r="U128" i="16" s="1"/>
  <c r="V128" i="16" s="1"/>
  <c r="P61" i="16"/>
  <c r="U61" i="16" s="1"/>
  <c r="V61" i="16" s="1"/>
  <c r="P580" i="16"/>
  <c r="P572" i="16"/>
  <c r="U572" i="16" s="1"/>
  <c r="V572" i="16" s="1"/>
  <c r="P565" i="16"/>
  <c r="P557" i="16"/>
  <c r="U557" i="16" s="1"/>
  <c r="V557" i="16" s="1"/>
  <c r="P551" i="16"/>
  <c r="U551" i="16" s="1"/>
  <c r="V551" i="16" s="1"/>
  <c r="P543" i="16"/>
  <c r="P536" i="16"/>
  <c r="P255" i="16"/>
  <c r="P204" i="16"/>
  <c r="P440" i="16"/>
  <c r="P432" i="16"/>
  <c r="P425" i="16"/>
  <c r="P417" i="16"/>
  <c r="U417" i="16" s="1"/>
  <c r="V417" i="16" s="1"/>
  <c r="P410" i="16"/>
  <c r="P390" i="16"/>
  <c r="U390" i="16" s="1"/>
  <c r="V390" i="16" s="1"/>
  <c r="P384" i="16"/>
  <c r="P530" i="16"/>
  <c r="P518" i="16"/>
  <c r="P511" i="16"/>
  <c r="P504" i="16"/>
  <c r="P40" i="16"/>
  <c r="P496" i="16"/>
  <c r="P489" i="16"/>
  <c r="U489" i="16" s="1"/>
  <c r="V489" i="16" s="1"/>
  <c r="P481" i="16"/>
  <c r="P473" i="16"/>
  <c r="U473" i="16" s="1"/>
  <c r="V473" i="16" s="1"/>
  <c r="P466" i="16"/>
  <c r="P459" i="16"/>
  <c r="P452" i="16"/>
  <c r="U452" i="16" s="1"/>
  <c r="V452" i="16" s="1"/>
  <c r="P445" i="16"/>
  <c r="P5" i="16"/>
  <c r="P15" i="16"/>
  <c r="P33" i="16"/>
  <c r="U33" i="16" s="1"/>
  <c r="V33" i="16" s="1"/>
  <c r="W33" i="16" s="1"/>
  <c r="Z33" i="16" s="1"/>
  <c r="P54" i="16"/>
  <c r="P74" i="16"/>
  <c r="U74" i="16" s="1"/>
  <c r="V74" i="16" s="1"/>
  <c r="P82" i="16"/>
  <c r="P112" i="16"/>
  <c r="P121" i="16"/>
  <c r="U121" i="16" s="1"/>
  <c r="V121" i="16" s="1"/>
  <c r="P139" i="16"/>
  <c r="U139" i="16" s="1"/>
  <c r="V139" i="16" s="1"/>
  <c r="P153" i="16"/>
  <c r="P181" i="16"/>
  <c r="P197" i="16"/>
  <c r="P233" i="16"/>
  <c r="P250" i="16"/>
  <c r="P279" i="16"/>
  <c r="P290" i="16"/>
  <c r="P303" i="16"/>
  <c r="U303" i="16" s="1"/>
  <c r="V303" i="16" s="1"/>
  <c r="W303" i="16" s="1"/>
  <c r="Z303" i="16" s="1"/>
  <c r="P314" i="16"/>
  <c r="U314" i="16" s="1"/>
  <c r="V314" i="16" s="1"/>
  <c r="P327" i="16"/>
  <c r="U327" i="16" s="1"/>
  <c r="V327" i="16" s="1"/>
  <c r="P338" i="16"/>
  <c r="P350" i="16"/>
  <c r="P364" i="16"/>
  <c r="P381" i="16"/>
  <c r="P431" i="16"/>
  <c r="P564" i="16"/>
  <c r="P58" i="16"/>
  <c r="U58" i="16" s="1"/>
  <c r="V58" i="16" s="1"/>
  <c r="W58" i="16" s="1"/>
  <c r="Z58" i="16" s="1"/>
  <c r="P274" i="16"/>
  <c r="U274" i="16" s="1"/>
  <c r="V274" i="16" s="1"/>
  <c r="W274" i="16" s="1"/>
  <c r="P308" i="16"/>
  <c r="U308" i="16" s="1"/>
  <c r="V308" i="16" s="1"/>
  <c r="W308" i="16" s="1"/>
  <c r="P345" i="16"/>
  <c r="P7" i="16"/>
  <c r="U7" i="16" s="1"/>
  <c r="V7" i="16" s="1"/>
  <c r="P16" i="16"/>
  <c r="U16" i="16" s="1"/>
  <c r="V16" i="16" s="1"/>
  <c r="W16" i="16" s="1"/>
  <c r="P47" i="16"/>
  <c r="P55" i="16"/>
  <c r="P75" i="16"/>
  <c r="U75" i="16" s="1"/>
  <c r="V75" i="16" s="1"/>
  <c r="P83" i="16"/>
  <c r="P113" i="16"/>
  <c r="P122" i="16"/>
  <c r="P140" i="16"/>
  <c r="U140" i="16" s="1"/>
  <c r="V140" i="16" s="1"/>
  <c r="W140" i="16" s="1"/>
  <c r="P154" i="16"/>
  <c r="P198" i="16"/>
  <c r="P234" i="16"/>
  <c r="P268" i="16"/>
  <c r="U268" i="16" s="1"/>
  <c r="V268" i="16" s="1"/>
  <c r="P292" i="16"/>
  <c r="P304" i="16"/>
  <c r="P315" i="16"/>
  <c r="U315" i="16" s="1"/>
  <c r="V315" i="16" s="1"/>
  <c r="P328" i="16"/>
  <c r="P341" i="16"/>
  <c r="P352" i="16"/>
  <c r="U352" i="16" s="1"/>
  <c r="V352" i="16" s="1"/>
  <c r="P365" i="16"/>
  <c r="P383" i="16"/>
  <c r="U383" i="16" s="1"/>
  <c r="V383" i="16" s="1"/>
  <c r="P439" i="16"/>
  <c r="P114" i="16"/>
  <c r="P145" i="16"/>
  <c r="P155" i="16"/>
  <c r="P222" i="16"/>
  <c r="P237" i="16"/>
  <c r="U237" i="16" s="1"/>
  <c r="V237" i="16" s="1"/>
  <c r="W237" i="16" s="1"/>
  <c r="P270" i="16"/>
  <c r="P293" i="16"/>
  <c r="P305" i="16"/>
  <c r="P318" i="16"/>
  <c r="U318" i="16" s="1"/>
  <c r="V318" i="16" s="1"/>
  <c r="W318" i="16" s="1"/>
  <c r="Z318" i="16" s="1"/>
  <c r="P330" i="16"/>
  <c r="P342" i="16"/>
  <c r="P353" i="16"/>
  <c r="P368" i="16"/>
  <c r="P389" i="16"/>
  <c r="U389" i="16" s="1"/>
  <c r="V389" i="16" s="1"/>
  <c r="P203" i="16"/>
  <c r="U203" i="16" s="1"/>
  <c r="V203" i="16" s="1"/>
  <c r="P579" i="16"/>
  <c r="U579" i="16" s="1"/>
  <c r="V579" i="16" s="1"/>
  <c r="K65" i="9"/>
  <c r="L65" i="9" s="1"/>
  <c r="M65" i="9" s="1"/>
  <c r="N65" i="9" s="1"/>
  <c r="K57" i="9"/>
  <c r="L57" i="9" s="1"/>
  <c r="M57" i="9" s="1"/>
  <c r="N57" i="9" s="1"/>
  <c r="K96" i="9"/>
  <c r="L96" i="9" s="1"/>
  <c r="K88" i="9"/>
  <c r="L88" i="9" s="1"/>
  <c r="M88" i="9" s="1"/>
  <c r="N88" i="9" s="1"/>
  <c r="K80" i="9"/>
  <c r="L80" i="9" s="1"/>
  <c r="M80" i="9" s="1"/>
  <c r="N80" i="9" s="1"/>
  <c r="K72" i="9"/>
  <c r="L72" i="9" s="1"/>
  <c r="M72" i="9" s="1"/>
  <c r="N72" i="9" s="1"/>
  <c r="K64" i="9"/>
  <c r="L64" i="9" s="1"/>
  <c r="M64" i="9" s="1"/>
  <c r="N64" i="9" s="1"/>
  <c r="K56" i="9"/>
  <c r="L56" i="9" s="1"/>
  <c r="M56" i="9" s="1"/>
  <c r="N56" i="9" s="1"/>
  <c r="K48" i="9"/>
  <c r="L48" i="9" s="1"/>
  <c r="M48" i="9" s="1"/>
  <c r="N48" i="9" s="1"/>
  <c r="K40" i="9"/>
  <c r="L40" i="9" s="1"/>
  <c r="M40" i="9" s="1"/>
  <c r="N40" i="9" s="1"/>
  <c r="K32" i="9"/>
  <c r="L32" i="9" s="1"/>
  <c r="M32" i="9" s="1"/>
  <c r="N32" i="9" s="1"/>
  <c r="K24" i="9"/>
  <c r="L24" i="9" s="1"/>
  <c r="M24" i="9" s="1"/>
  <c r="N24" i="9" s="1"/>
  <c r="K16" i="9"/>
  <c r="L16" i="9" s="1"/>
  <c r="N16" i="9" s="1"/>
  <c r="K8" i="9"/>
  <c r="L8" i="9" s="1"/>
  <c r="M8" i="9" s="1"/>
  <c r="N8" i="9" s="1"/>
  <c r="K97" i="9"/>
  <c r="L97" i="9" s="1"/>
  <c r="M97" i="9" s="1"/>
  <c r="N97" i="9" s="1"/>
  <c r="K49" i="9"/>
  <c r="L49" i="9" s="1"/>
  <c r="M49" i="9" s="1"/>
  <c r="N49" i="9" s="1"/>
  <c r="K89" i="9"/>
  <c r="L89" i="9" s="1"/>
  <c r="M89" i="9" s="1"/>
  <c r="N89" i="9" s="1"/>
  <c r="K81" i="9"/>
  <c r="L81" i="9" s="1"/>
  <c r="M81" i="9" s="1"/>
  <c r="N81" i="9" s="1"/>
  <c r="K73" i="9"/>
  <c r="L73" i="9" s="1"/>
  <c r="M73" i="9" s="1"/>
  <c r="N73" i="9" s="1"/>
  <c r="K100" i="9"/>
  <c r="L100" i="9" s="1"/>
  <c r="M100" i="9" s="1"/>
  <c r="N100" i="9" s="1"/>
  <c r="K92" i="9"/>
  <c r="L92" i="9" s="1"/>
  <c r="M92" i="9" s="1"/>
  <c r="N92" i="9" s="1"/>
  <c r="K76" i="9"/>
  <c r="L76" i="9" s="1"/>
  <c r="M76" i="9" s="1"/>
  <c r="N76" i="9" s="1"/>
  <c r="K75" i="9"/>
  <c r="L75" i="9" s="1"/>
  <c r="K68" i="9"/>
  <c r="L68" i="9" s="1"/>
  <c r="M68" i="9" s="1"/>
  <c r="N68" i="9" s="1"/>
  <c r="K95" i="9"/>
  <c r="L95" i="9" s="1"/>
  <c r="M95" i="9" s="1"/>
  <c r="N95" i="9" s="1"/>
  <c r="K87" i="9"/>
  <c r="L87" i="9" s="1"/>
  <c r="M87" i="9" s="1"/>
  <c r="N87" i="9" s="1"/>
  <c r="K79" i="9"/>
  <c r="L79" i="9" s="1"/>
  <c r="M79" i="9" s="1"/>
  <c r="N79" i="9" s="1"/>
  <c r="K71" i="9"/>
  <c r="L71" i="9" s="1"/>
  <c r="M71" i="9" s="1"/>
  <c r="N71" i="9" s="1"/>
  <c r="K63" i="9"/>
  <c r="L63" i="9" s="1"/>
  <c r="M63" i="9" s="1"/>
  <c r="N63" i="9" s="1"/>
  <c r="K55" i="9"/>
  <c r="L55" i="9" s="1"/>
  <c r="M55" i="9" s="1"/>
  <c r="N55" i="9" s="1"/>
  <c r="K47" i="9"/>
  <c r="L47" i="9" s="1"/>
  <c r="M47" i="9" s="1"/>
  <c r="N47" i="9" s="1"/>
  <c r="K39" i="9"/>
  <c r="L39" i="9" s="1"/>
  <c r="M39" i="9" s="1"/>
  <c r="N39" i="9" s="1"/>
  <c r="K31" i="9"/>
  <c r="L31" i="9" s="1"/>
  <c r="M31" i="9" s="1"/>
  <c r="N31" i="9" s="1"/>
  <c r="K23" i="9"/>
  <c r="L23" i="9" s="1"/>
  <c r="M23" i="9" s="1"/>
  <c r="N23" i="9" s="1"/>
  <c r="K15" i="9"/>
  <c r="L15" i="9" s="1"/>
  <c r="M15" i="9" s="1"/>
  <c r="N15" i="9" s="1"/>
  <c r="K7" i="9"/>
  <c r="L7" i="9" s="1"/>
  <c r="N7" i="9" s="1"/>
  <c r="K2" i="9"/>
  <c r="L2" i="9" s="1"/>
  <c r="N2" i="9" s="1"/>
  <c r="K94" i="9"/>
  <c r="L94" i="9" s="1"/>
  <c r="M94" i="9" s="1"/>
  <c r="N94" i="9" s="1"/>
  <c r="K86" i="9"/>
  <c r="L86" i="9" s="1"/>
  <c r="N86" i="9" s="1"/>
  <c r="K78" i="9"/>
  <c r="L78" i="9" s="1"/>
  <c r="M78" i="9" s="1"/>
  <c r="N78" i="9" s="1"/>
  <c r="K70" i="9"/>
  <c r="L70" i="9" s="1"/>
  <c r="M70" i="9" s="1"/>
  <c r="N70" i="9" s="1"/>
  <c r="K54" i="9"/>
  <c r="L54" i="9" s="1"/>
  <c r="M54" i="9" s="1"/>
  <c r="N54" i="9" s="1"/>
  <c r="K46" i="9"/>
  <c r="L46" i="9" s="1"/>
  <c r="M46" i="9" s="1"/>
  <c r="N46" i="9" s="1"/>
  <c r="K38" i="9"/>
  <c r="L38" i="9" s="1"/>
  <c r="K30" i="9"/>
  <c r="L30" i="9" s="1"/>
  <c r="M30" i="9" s="1"/>
  <c r="N30" i="9" s="1"/>
  <c r="K29" i="9"/>
  <c r="L29" i="9" s="1"/>
  <c r="M29" i="9" s="1"/>
  <c r="N29" i="9" s="1"/>
  <c r="K22" i="9"/>
  <c r="L22" i="9" s="1"/>
  <c r="M22" i="9" s="1"/>
  <c r="N22" i="9" s="1"/>
  <c r="K21" i="9"/>
  <c r="L21" i="9" s="1"/>
  <c r="M21" i="9" s="1"/>
  <c r="N21" i="9" s="1"/>
  <c r="K14" i="9"/>
  <c r="L14" i="9" s="1"/>
  <c r="M14" i="9" s="1"/>
  <c r="N14" i="9" s="1"/>
  <c r="K13" i="9"/>
  <c r="L13" i="9" s="1"/>
  <c r="M13" i="9" s="1"/>
  <c r="N13" i="9" s="1"/>
  <c r="K6" i="9"/>
  <c r="L6" i="9" s="1"/>
  <c r="M6" i="9" s="1"/>
  <c r="N6" i="9" s="1"/>
  <c r="K101" i="9"/>
  <c r="L101" i="9" s="1"/>
  <c r="M101" i="9" s="1"/>
  <c r="N101" i="9" s="1"/>
  <c r="K93" i="9"/>
  <c r="L93" i="9" s="1"/>
  <c r="M93" i="9" s="1"/>
  <c r="N93" i="9" s="1"/>
  <c r="K85" i="9"/>
  <c r="L85" i="9" s="1"/>
  <c r="M85" i="9" s="1"/>
  <c r="N85" i="9" s="1"/>
  <c r="K77" i="9"/>
  <c r="L77" i="9" s="1"/>
  <c r="M77" i="9" s="1"/>
  <c r="N77" i="9" s="1"/>
  <c r="K69" i="9"/>
  <c r="L69" i="9" s="1"/>
  <c r="M69" i="9" s="1"/>
  <c r="N69" i="9" s="1"/>
  <c r="K61" i="9"/>
  <c r="L61" i="9" s="1"/>
  <c r="M61" i="9" s="1"/>
  <c r="N61" i="9" s="1"/>
  <c r="K53" i="9"/>
  <c r="L53" i="9" s="1"/>
  <c r="M53" i="9" s="1"/>
  <c r="N53" i="9" s="1"/>
  <c r="K45" i="9"/>
  <c r="L45" i="9" s="1"/>
  <c r="M45" i="9" s="1"/>
  <c r="N45" i="9" s="1"/>
  <c r="K37" i="9"/>
  <c r="L37" i="9" s="1"/>
  <c r="M37" i="9" s="1"/>
  <c r="N37" i="9" s="1"/>
  <c r="K5" i="9"/>
  <c r="L5" i="9" s="1"/>
  <c r="N5" i="9" s="1"/>
  <c r="K60" i="9"/>
  <c r="L60" i="9" s="1"/>
  <c r="M60" i="9" s="1"/>
  <c r="N60" i="9" s="1"/>
  <c r="K52" i="9"/>
  <c r="L52" i="9" s="1"/>
  <c r="M52" i="9" s="1"/>
  <c r="N52" i="9" s="1"/>
  <c r="K44" i="9"/>
  <c r="L44" i="9" s="1"/>
  <c r="M44" i="9" s="1"/>
  <c r="N44" i="9" s="1"/>
  <c r="K35" i="9"/>
  <c r="L35" i="9" s="1"/>
  <c r="M35" i="9" s="1"/>
  <c r="N35" i="9" s="1"/>
  <c r="K28" i="9"/>
  <c r="L28" i="9" s="1"/>
  <c r="K27" i="9"/>
  <c r="L27" i="9" s="1"/>
  <c r="M27" i="9" s="1"/>
  <c r="N27" i="9" s="1"/>
  <c r="K20" i="9"/>
  <c r="L20" i="9" s="1"/>
  <c r="M20" i="9" s="1"/>
  <c r="N20" i="9" s="1"/>
  <c r="K4" i="9"/>
  <c r="L4" i="9" s="1"/>
  <c r="M4" i="9" s="1"/>
  <c r="N4" i="9" s="1"/>
  <c r="K11" i="9"/>
  <c r="L11" i="9" s="1"/>
  <c r="N11" i="9" s="1"/>
  <c r="K3" i="9"/>
  <c r="L3" i="9" s="1"/>
  <c r="M3" i="9" s="1"/>
  <c r="N3" i="9" s="1"/>
  <c r="K98" i="9"/>
  <c r="L98" i="9" s="1"/>
  <c r="M98" i="9" s="1"/>
  <c r="N98" i="9" s="1"/>
  <c r="K90" i="9"/>
  <c r="L90" i="9" s="1"/>
  <c r="K82" i="9"/>
  <c r="L82" i="9" s="1"/>
  <c r="M82" i="9" s="1"/>
  <c r="N82" i="9" s="1"/>
  <c r="K74" i="9"/>
  <c r="L74" i="9" s="1"/>
  <c r="M74" i="9" s="1"/>
  <c r="N74" i="9" s="1"/>
  <c r="K58" i="9"/>
  <c r="L58" i="9" s="1"/>
  <c r="M58" i="9" s="1"/>
  <c r="N58" i="9" s="1"/>
  <c r="K50" i="9"/>
  <c r="L50" i="9" s="1"/>
  <c r="M50" i="9" s="1"/>
  <c r="N50" i="9" s="1"/>
  <c r="K34" i="9"/>
  <c r="L34" i="9" s="1"/>
  <c r="M34" i="9" s="1"/>
  <c r="N34" i="9" s="1"/>
  <c r="K25" i="9"/>
  <c r="L25" i="9" s="1"/>
  <c r="N25" i="9" s="1"/>
  <c r="K18" i="9"/>
  <c r="L18" i="9" s="1"/>
  <c r="N18" i="9" s="1"/>
  <c r="K17" i="9"/>
  <c r="L17" i="9" s="1"/>
  <c r="N17" i="9" s="1"/>
  <c r="K10" i="9"/>
  <c r="L10" i="9" s="1"/>
  <c r="M10" i="9" s="1"/>
  <c r="N10" i="9" s="1"/>
  <c r="K41" i="9"/>
  <c r="L41" i="9" s="1"/>
  <c r="M41" i="9" s="1"/>
  <c r="N41" i="9" s="1"/>
  <c r="K33" i="9"/>
  <c r="L33" i="9" s="1"/>
  <c r="M33" i="9" s="1"/>
  <c r="N33" i="9" s="1"/>
  <c r="N96" i="9"/>
  <c r="M9" i="9"/>
  <c r="N9" i="9" s="1"/>
  <c r="N90" i="9"/>
  <c r="M66" i="9"/>
  <c r="N66" i="9" s="1"/>
  <c r="M42" i="9"/>
  <c r="N42" i="9" s="1"/>
  <c r="M26" i="9"/>
  <c r="N26" i="9" s="1"/>
  <c r="M62" i="9"/>
  <c r="N62" i="9" s="1"/>
  <c r="N38" i="9"/>
  <c r="M84" i="9"/>
  <c r="N84" i="9" s="1"/>
  <c r="M36" i="9"/>
  <c r="N36" i="9" s="1"/>
  <c r="N28" i="9"/>
  <c r="M12" i="9"/>
  <c r="N12" i="9" s="1"/>
  <c r="M99" i="9"/>
  <c r="N99" i="9" s="1"/>
  <c r="M91" i="9"/>
  <c r="N91" i="9" s="1"/>
  <c r="M83" i="9"/>
  <c r="N83" i="9" s="1"/>
  <c r="N75" i="9"/>
  <c r="M67" i="9"/>
  <c r="N67" i="9" s="1"/>
  <c r="M59" i="9"/>
  <c r="N59" i="9" s="1"/>
  <c r="M51" i="9"/>
  <c r="N51" i="9" s="1"/>
  <c r="M43" i="9"/>
  <c r="N43" i="9" s="1"/>
  <c r="M19" i="9"/>
  <c r="N19" i="9" s="1"/>
  <c r="S240" i="16" l="1"/>
  <c r="U240" i="16"/>
  <c r="V240" i="16" s="1"/>
  <c r="W240" i="16" s="1"/>
  <c r="Z240" i="16" s="1"/>
  <c r="S35" i="16"/>
  <c r="T35" i="16"/>
  <c r="U35" i="16"/>
  <c r="V35" i="16" s="1"/>
  <c r="W35" i="16" s="1"/>
  <c r="Z35" i="16" s="1"/>
  <c r="T162" i="16"/>
  <c r="W162" i="16" s="1"/>
  <c r="Z162" i="16" s="1"/>
  <c r="S162" i="16"/>
  <c r="T53" i="16"/>
  <c r="W53" i="16" s="1"/>
  <c r="Z53" i="16" s="1"/>
  <c r="S52" i="16"/>
  <c r="T52" i="16"/>
  <c r="W113" i="16"/>
  <c r="Z113" i="16" s="1"/>
  <c r="W462" i="16"/>
  <c r="Z462" i="16" s="1"/>
  <c r="W585" i="16"/>
  <c r="Z585" i="16" s="1"/>
  <c r="W66" i="16"/>
  <c r="Z66" i="16" s="1"/>
  <c r="W416" i="16"/>
  <c r="Z416" i="16" s="1"/>
  <c r="W249" i="16"/>
  <c r="Z249" i="16" s="1"/>
  <c r="W493" i="16"/>
  <c r="Z493" i="16" s="1"/>
  <c r="W166" i="16"/>
  <c r="Z166" i="16" s="1"/>
  <c r="W277" i="16"/>
  <c r="Z277" i="16" s="1"/>
  <c r="W55" i="16"/>
  <c r="Z55" i="16" s="1"/>
  <c r="W463" i="16"/>
  <c r="Z463" i="16" s="1"/>
  <c r="W478" i="16"/>
  <c r="Z478" i="16" s="1"/>
  <c r="W566" i="16"/>
  <c r="Z566" i="16" s="1"/>
  <c r="W321" i="16"/>
  <c r="Z321" i="16" s="1"/>
  <c r="W450" i="16"/>
  <c r="Z450" i="16" s="1"/>
  <c r="W376" i="16"/>
  <c r="Z376" i="16" s="1"/>
  <c r="W114" i="16"/>
  <c r="Z114" i="16" s="1"/>
  <c r="W83" i="16"/>
  <c r="Z83" i="16" s="1"/>
  <c r="W495" i="16"/>
  <c r="Z495" i="16" s="1"/>
  <c r="W167" i="16"/>
  <c r="Z167" i="16" s="1"/>
  <c r="W584" i="16"/>
  <c r="Z584" i="16" s="1"/>
  <c r="W15" i="16"/>
  <c r="Z15" i="16" s="1"/>
  <c r="W52" i="16"/>
  <c r="Z52" i="16" s="1"/>
  <c r="W14" i="16"/>
  <c r="Z14" i="16" s="1"/>
  <c r="W472" i="16"/>
  <c r="Z472" i="16" s="1"/>
  <c r="W95" i="16"/>
  <c r="Z95" i="16" s="1"/>
  <c r="W79" i="16"/>
  <c r="Z79" i="16" s="1"/>
  <c r="W100" i="16"/>
  <c r="Z100" i="16" s="1"/>
  <c r="W515" i="16"/>
  <c r="Z515" i="16" s="1"/>
  <c r="W529" i="16"/>
  <c r="Z529" i="16" s="1"/>
  <c r="W508" i="16"/>
  <c r="Z508" i="16" s="1"/>
  <c r="W40" i="16"/>
  <c r="Z40" i="16" s="1"/>
  <c r="W475" i="16"/>
  <c r="Z475" i="16" s="1"/>
  <c r="W37" i="16"/>
  <c r="Z37" i="16" s="1"/>
  <c r="W379" i="16"/>
  <c r="Z379" i="16" s="1"/>
  <c r="W141" i="16"/>
  <c r="Z141" i="16" s="1"/>
  <c r="W115" i="16"/>
  <c r="Z115" i="16" s="1"/>
  <c r="W91" i="16"/>
  <c r="Z91" i="16" s="1"/>
  <c r="W84" i="16"/>
  <c r="Z84" i="16" s="1"/>
  <c r="W3" i="16"/>
  <c r="Z3" i="16" s="1"/>
  <c r="W4" i="16"/>
  <c r="Z4" i="16" s="1"/>
  <c r="W47" i="16"/>
  <c r="Z47" i="16" s="1"/>
  <c r="W220" i="16"/>
  <c r="Z220" i="16" s="1"/>
  <c r="W461" i="16"/>
  <c r="Z461" i="16" s="1"/>
  <c r="W583" i="16"/>
  <c r="Z583" i="16" s="1"/>
  <c r="W323" i="16"/>
  <c r="Z323" i="16" s="1"/>
  <c r="W228" i="16"/>
  <c r="Z228" i="16" s="1"/>
  <c r="W136" i="16"/>
  <c r="Z136" i="16" s="1"/>
  <c r="W18" i="16"/>
  <c r="Z18" i="16" s="1"/>
  <c r="W5" i="16"/>
  <c r="Z5" i="16" s="1"/>
  <c r="W73" i="16"/>
  <c r="Z73" i="16" s="1"/>
  <c r="W6" i="16"/>
  <c r="Z6" i="16" s="1"/>
  <c r="W407" i="16"/>
  <c r="Z407" i="16" s="1"/>
  <c r="W77" i="16"/>
  <c r="Z77" i="16" s="1"/>
  <c r="W459" i="16"/>
  <c r="Z459" i="16" s="1"/>
  <c r="W449" i="16"/>
  <c r="Z449" i="16" s="1"/>
  <c r="W444" i="16"/>
  <c r="Z444" i="16" s="1"/>
  <c r="W581" i="16"/>
  <c r="Z581" i="16" s="1"/>
  <c r="W555" i="16"/>
  <c r="Z555" i="16" s="1"/>
  <c r="W550" i="16"/>
  <c r="Z550" i="16" s="1"/>
  <c r="W371" i="16"/>
  <c r="Z371" i="16" s="1"/>
  <c r="W347" i="16"/>
  <c r="Z347" i="16" s="1"/>
  <c r="W297" i="16"/>
  <c r="Z297" i="16" s="1"/>
  <c r="W269" i="16"/>
  <c r="Z269" i="16" s="1"/>
  <c r="W82" i="16"/>
  <c r="Z82" i="16" s="1"/>
  <c r="W2" i="16"/>
  <c r="Z2" i="16" s="1"/>
  <c r="W468" i="16"/>
  <c r="Z468" i="16" s="1"/>
  <c r="W401" i="16"/>
  <c r="Z401" i="16" s="1"/>
  <c r="W214" i="16"/>
  <c r="Z214" i="16" s="1"/>
  <c r="W287" i="16"/>
  <c r="Z287" i="16" s="1"/>
  <c r="W197" i="16"/>
  <c r="Z197" i="16" s="1"/>
  <c r="W505" i="16"/>
  <c r="Z505" i="16" s="1"/>
  <c r="W537" i="16"/>
  <c r="Z537" i="16" s="1"/>
  <c r="W506" i="16"/>
  <c r="Z506" i="16" s="1"/>
  <c r="W93" i="16"/>
  <c r="Z93" i="16" s="1"/>
  <c r="W458" i="16"/>
  <c r="Z458" i="16" s="1"/>
  <c r="W265" i="16"/>
  <c r="Z265" i="16" s="1"/>
  <c r="W98" i="16"/>
  <c r="Z98" i="16" s="1"/>
  <c r="W199" i="16"/>
  <c r="Z199" i="16" s="1"/>
  <c r="W394" i="16"/>
  <c r="Z394" i="16" s="1"/>
  <c r="W346" i="16"/>
  <c r="Z346" i="16" s="1"/>
  <c r="W518" i="16"/>
  <c r="Z518" i="16" s="1"/>
  <c r="W485" i="16"/>
  <c r="Z485" i="16" s="1"/>
  <c r="W577" i="16"/>
  <c r="Z577" i="16" s="1"/>
  <c r="W517" i="16"/>
  <c r="Z517" i="16" s="1"/>
  <c r="W501" i="16"/>
  <c r="Z501" i="16" s="1"/>
  <c r="W484" i="16"/>
  <c r="Z484" i="16" s="1"/>
  <c r="W86" i="16"/>
  <c r="Z86" i="16" s="1"/>
  <c r="W57" i="16"/>
  <c r="Z57" i="16" s="1"/>
  <c r="W124" i="16"/>
  <c r="Z124" i="16" s="1"/>
  <c r="W8" i="16"/>
  <c r="Z8" i="16" s="1"/>
  <c r="W219" i="16"/>
  <c r="Z219" i="16" s="1"/>
  <c r="W118" i="16"/>
  <c r="Z118" i="16" s="1"/>
  <c r="W78" i="16"/>
  <c r="Z78" i="16" s="1"/>
  <c r="W483" i="16"/>
  <c r="Z483" i="16" s="1"/>
  <c r="W457" i="16"/>
  <c r="Z457" i="16" s="1"/>
  <c r="W259" i="16"/>
  <c r="Z259" i="16" s="1"/>
  <c r="W97" i="16"/>
  <c r="Z97" i="16" s="1"/>
  <c r="W531" i="16"/>
  <c r="Z531" i="16" s="1"/>
  <c r="W516" i="16"/>
  <c r="Z516" i="16" s="1"/>
  <c r="W497" i="16"/>
  <c r="Z497" i="16" s="1"/>
  <c r="W432" i="16"/>
  <c r="Z432" i="16" s="1"/>
  <c r="W387" i="16"/>
  <c r="Z387" i="16" s="1"/>
  <c r="W284" i="16"/>
  <c r="Z284" i="16" s="1"/>
  <c r="W576" i="16"/>
  <c r="Z576" i="16" s="1"/>
  <c r="W342" i="16"/>
  <c r="Z342" i="16" s="1"/>
  <c r="W51" i="16"/>
  <c r="Z51" i="16" s="1"/>
  <c r="W504" i="16"/>
  <c r="Z504" i="16" s="1"/>
  <c r="W106" i="16"/>
  <c r="Z106" i="16" s="1"/>
  <c r="W466" i="16"/>
  <c r="Z466" i="16" s="1"/>
  <c r="W62" i="16"/>
  <c r="Z62" i="16" s="1"/>
  <c r="W88" i="16"/>
  <c r="Z88" i="16" s="1"/>
  <c r="W11" i="16"/>
  <c r="Z11" i="16" s="1"/>
  <c r="W406" i="16"/>
  <c r="Z406" i="16" s="1"/>
  <c r="W306" i="16"/>
  <c r="Z306" i="16" s="1"/>
  <c r="W134" i="16"/>
  <c r="Z134" i="16" s="1"/>
  <c r="W582" i="16"/>
  <c r="Z582" i="16" s="1"/>
  <c r="W264" i="16"/>
  <c r="Z264" i="16" s="1"/>
  <c r="W507" i="16"/>
  <c r="Z507" i="16" s="1"/>
  <c r="W350" i="16"/>
  <c r="Z350" i="16" s="1"/>
  <c r="W245" i="16"/>
  <c r="Z245" i="16" s="1"/>
  <c r="W126" i="16"/>
  <c r="Z126" i="16" s="1"/>
  <c r="W554" i="16"/>
  <c r="Z554" i="16" s="1"/>
  <c r="W116" i="16"/>
  <c r="Z116" i="16" s="1"/>
  <c r="W453" i="16"/>
  <c r="Z453" i="16" s="1"/>
  <c r="W172" i="16"/>
  <c r="Z172" i="16" s="1"/>
  <c r="W151" i="16"/>
  <c r="Z151" i="16" s="1"/>
  <c r="W48" i="16"/>
  <c r="Z48" i="16" s="1"/>
  <c r="W496" i="16"/>
  <c r="Z496" i="16" s="1"/>
  <c r="W105" i="16"/>
  <c r="Z105" i="16" s="1"/>
  <c r="W263" i="16"/>
  <c r="Z263" i="16" s="1"/>
  <c r="W456" i="16"/>
  <c r="Z456" i="16" s="1"/>
  <c r="W71" i="16"/>
  <c r="Z71" i="16" s="1"/>
  <c r="W429" i="16"/>
  <c r="Z429" i="16" s="1"/>
  <c r="W570" i="16"/>
  <c r="Z570" i="16" s="1"/>
  <c r="W76" i="16"/>
  <c r="Z76" i="16" s="1"/>
  <c r="W117" i="16"/>
  <c r="Z117" i="16" s="1"/>
  <c r="W87" i="16"/>
  <c r="Z87" i="16" s="1"/>
  <c r="W216" i="16"/>
  <c r="Z216" i="16" s="1"/>
  <c r="W50" i="16"/>
  <c r="Z50" i="16" s="1"/>
  <c r="W103" i="16"/>
  <c r="Z103" i="16" s="1"/>
  <c r="W465" i="16"/>
  <c r="Z465" i="16" s="1"/>
  <c r="W60" i="16"/>
  <c r="Z60" i="16" s="1"/>
  <c r="W156" i="16"/>
  <c r="Z156" i="16" s="1"/>
  <c r="W10" i="16"/>
  <c r="Z10" i="16" s="1"/>
  <c r="W332" i="16"/>
  <c r="Z332" i="16" s="1"/>
  <c r="W490" i="16"/>
  <c r="Z490" i="16" s="1"/>
  <c r="W502" i="16"/>
  <c r="Z502" i="16" s="1"/>
  <c r="W460" i="16"/>
  <c r="Z460" i="16" s="1"/>
  <c r="W474" i="16"/>
  <c r="Z474" i="16" s="1"/>
  <c r="W187" i="16"/>
  <c r="Z187" i="16" s="1"/>
  <c r="W81" i="16"/>
  <c r="Z81" i="16" s="1"/>
  <c r="W568" i="16"/>
  <c r="Z568" i="16" s="1"/>
  <c r="W441" i="16"/>
  <c r="Z441" i="16" s="1"/>
  <c r="W423" i="16"/>
  <c r="Z423" i="16" s="1"/>
  <c r="W112" i="16"/>
  <c r="Z112" i="16" s="1"/>
  <c r="W446" i="16"/>
  <c r="Z446" i="16" s="1"/>
  <c r="W67" i="16"/>
  <c r="Z67" i="16" s="1"/>
  <c r="W382" i="16"/>
  <c r="Z382" i="16" s="1"/>
  <c r="W119" i="16"/>
  <c r="Z119" i="16" s="1"/>
  <c r="W282" i="16"/>
  <c r="Z282" i="16" s="1"/>
  <c r="W523" i="16"/>
  <c r="Z523" i="16" s="1"/>
  <c r="W509" i="16"/>
  <c r="Z509" i="16" s="1"/>
  <c r="W39" i="16"/>
  <c r="Z39" i="16" s="1"/>
  <c r="W524" i="16"/>
  <c r="Z524" i="16" s="1"/>
  <c r="W163" i="16"/>
  <c r="Z163" i="16" s="1"/>
  <c r="W492" i="16"/>
  <c r="Z492" i="16" s="1"/>
  <c r="W169" i="16"/>
  <c r="Z169" i="16" s="1"/>
  <c r="W532" i="16"/>
  <c r="Z532" i="16" s="1"/>
  <c r="W510" i="16"/>
  <c r="Z510" i="16" s="1"/>
  <c r="W530" i="16"/>
  <c r="Z530" i="16" s="1"/>
  <c r="W491" i="16"/>
  <c r="Z491" i="16" s="1"/>
  <c r="W503" i="16"/>
  <c r="Z503" i="16" s="1"/>
  <c r="W528" i="16"/>
  <c r="Z528" i="16" s="1"/>
  <c r="W526" i="16"/>
  <c r="Z526" i="16" s="1"/>
  <c r="W42" i="16"/>
  <c r="Z42" i="16" s="1"/>
  <c r="W443" i="16"/>
  <c r="Z443" i="16" s="1"/>
  <c r="W34" i="16"/>
  <c r="Z34" i="16" s="1"/>
  <c r="W542" i="16"/>
  <c r="Z542" i="16" s="1"/>
  <c r="W253" i="16"/>
  <c r="Z253" i="16" s="1"/>
  <c r="W434" i="16"/>
  <c r="Z434" i="16" s="1"/>
  <c r="W422" i="16"/>
  <c r="Z422" i="16" s="1"/>
  <c r="W393" i="16"/>
  <c r="Z393" i="16" s="1"/>
  <c r="W365" i="16"/>
  <c r="Z365" i="16" s="1"/>
  <c r="W345" i="16"/>
  <c r="Z345" i="16" s="1"/>
  <c r="W334" i="16"/>
  <c r="Z334" i="16" s="1"/>
  <c r="W286" i="16"/>
  <c r="Z286" i="16" s="1"/>
  <c r="W223" i="16"/>
  <c r="Z223" i="16" s="1"/>
  <c r="W206" i="16"/>
  <c r="Z206" i="16" s="1"/>
  <c r="W420" i="16"/>
  <c r="Z420" i="16" s="1"/>
  <c r="W403" i="16"/>
  <c r="Z403" i="16" s="1"/>
  <c r="W367" i="16"/>
  <c r="Z367" i="16" s="1"/>
  <c r="W333" i="16"/>
  <c r="Z333" i="16" s="1"/>
  <c r="W313" i="16"/>
  <c r="Z313" i="16" s="1"/>
  <c r="W158" i="16"/>
  <c r="Z158" i="16" s="1"/>
  <c r="W188" i="16"/>
  <c r="Z188" i="16" s="1"/>
  <c r="W123" i="16"/>
  <c r="Z123" i="16" s="1"/>
  <c r="W521" i="16"/>
  <c r="Z521" i="16" s="1"/>
  <c r="W470" i="16"/>
  <c r="Z470" i="16" s="1"/>
  <c r="W442" i="16"/>
  <c r="Z442" i="16" s="1"/>
  <c r="W578" i="16"/>
  <c r="Z578" i="16" s="1"/>
  <c r="W541" i="16"/>
  <c r="Z541" i="16" s="1"/>
  <c r="W205" i="16"/>
  <c r="Z205" i="16" s="1"/>
  <c r="W431" i="16"/>
  <c r="Z431" i="16" s="1"/>
  <c r="W419" i="16"/>
  <c r="Z419" i="16" s="1"/>
  <c r="W392" i="16"/>
  <c r="Z392" i="16" s="1"/>
  <c r="W359" i="16"/>
  <c r="Z359" i="16" s="1"/>
  <c r="W344" i="16"/>
  <c r="Z344" i="16" s="1"/>
  <c r="W222" i="16"/>
  <c r="Z222" i="16" s="1"/>
  <c r="W363" i="16"/>
  <c r="Z363" i="16" s="1"/>
  <c r="W257" i="16"/>
  <c r="Z257" i="16" s="1"/>
  <c r="W250" i="16"/>
  <c r="Z250" i="16" s="1"/>
  <c r="W225" i="16"/>
  <c r="Z225" i="16" s="1"/>
  <c r="W122" i="16"/>
  <c r="Z122" i="16" s="1"/>
  <c r="W519" i="16"/>
  <c r="Z519" i="16" s="1"/>
  <c r="W467" i="16"/>
  <c r="Z467" i="16" s="1"/>
  <c r="W68" i="16"/>
  <c r="Z68" i="16" s="1"/>
  <c r="W573" i="16"/>
  <c r="Z573" i="16" s="1"/>
  <c r="W539" i="16"/>
  <c r="Z539" i="16" s="1"/>
  <c r="W204" i="16"/>
  <c r="Z204" i="16" s="1"/>
  <c r="W430" i="16"/>
  <c r="Z430" i="16" s="1"/>
  <c r="W413" i="16"/>
  <c r="Z413" i="16" s="1"/>
  <c r="W391" i="16"/>
  <c r="Z391" i="16" s="1"/>
  <c r="W356" i="16"/>
  <c r="Z356" i="16" s="1"/>
  <c r="W343" i="16"/>
  <c r="Z343" i="16" s="1"/>
  <c r="W325" i="16"/>
  <c r="Z325" i="16" s="1"/>
  <c r="W161" i="16"/>
  <c r="Z161" i="16" s="1"/>
  <c r="W384" i="16"/>
  <c r="Z384" i="16" s="1"/>
  <c r="W256" i="16"/>
  <c r="Z256" i="16" s="1"/>
  <c r="W415" i="16"/>
  <c r="Z415" i="16" s="1"/>
  <c r="W244" i="16"/>
  <c r="Z244" i="16" s="1"/>
  <c r="W292" i="16"/>
  <c r="Z292" i="16" s="1"/>
  <c r="W238" i="16"/>
  <c r="Z238" i="16" s="1"/>
  <c r="W138" i="16"/>
  <c r="Z138" i="16" s="1"/>
  <c r="W120" i="16"/>
  <c r="Z120" i="16" s="1"/>
  <c r="W43" i="16"/>
  <c r="Z43" i="16" s="1"/>
  <c r="W567" i="16"/>
  <c r="Z567" i="16" s="1"/>
  <c r="W412" i="16"/>
  <c r="Z412" i="16" s="1"/>
  <c r="W386" i="16"/>
  <c r="Z386" i="16" s="1"/>
  <c r="W355" i="16"/>
  <c r="Z355" i="16" s="1"/>
  <c r="W341" i="16"/>
  <c r="Z341" i="16" s="1"/>
  <c r="W312" i="16"/>
  <c r="Z312" i="16" s="1"/>
  <c r="W273" i="16"/>
  <c r="Z273" i="16" s="1"/>
  <c r="W548" i="16"/>
  <c r="Z548" i="16" s="1"/>
  <c r="W160" i="16"/>
  <c r="Z160" i="16" s="1"/>
  <c r="W408" i="16"/>
  <c r="Z408" i="16" s="1"/>
  <c r="W358" i="16"/>
  <c r="Z358" i="16" s="1"/>
  <c r="W397" i="16"/>
  <c r="Z397" i="16" s="1"/>
  <c r="W357" i="16"/>
  <c r="Z357" i="16" s="1"/>
  <c r="W326" i="16"/>
  <c r="Z326" i="16" s="1"/>
  <c r="W243" i="16"/>
  <c r="Z243" i="16" s="1"/>
  <c r="W190" i="16"/>
  <c r="Z190" i="16" s="1"/>
  <c r="W150" i="16"/>
  <c r="Z150" i="16" s="1"/>
  <c r="W290" i="16"/>
  <c r="Z290" i="16" s="1"/>
  <c r="W235" i="16"/>
  <c r="Z235" i="16" s="1"/>
  <c r="W137" i="16"/>
  <c r="Z137" i="16" s="1"/>
  <c r="W447" i="16"/>
  <c r="Z447" i="16" s="1"/>
  <c r="W565" i="16"/>
  <c r="Z565" i="16" s="1"/>
  <c r="W536" i="16"/>
  <c r="Z536" i="16" s="1"/>
  <c r="W440" i="16"/>
  <c r="Z440" i="16" s="1"/>
  <c r="W428" i="16"/>
  <c r="Z428" i="16" s="1"/>
  <c r="W385" i="16"/>
  <c r="Z385" i="16" s="1"/>
  <c r="W354" i="16"/>
  <c r="Z354" i="16" s="1"/>
  <c r="W340" i="16"/>
  <c r="Z340" i="16" s="1"/>
  <c r="W311" i="16"/>
  <c r="Z311" i="16" s="1"/>
  <c r="W544" i="16"/>
  <c r="Z544" i="16" s="1"/>
  <c r="W438" i="16"/>
  <c r="Z438" i="16" s="1"/>
  <c r="W300" i="16"/>
  <c r="Z300" i="16" s="1"/>
  <c r="W202" i="16"/>
  <c r="Z202" i="16" s="1"/>
  <c r="W353" i="16"/>
  <c r="Z353" i="16" s="1"/>
  <c r="W182" i="16"/>
  <c r="Z182" i="16" s="1"/>
  <c r="W146" i="16"/>
  <c r="Z146" i="16" s="1"/>
  <c r="W488" i="16"/>
  <c r="Z488" i="16" s="1"/>
  <c r="W38" i="16"/>
  <c r="Z38" i="16" s="1"/>
  <c r="W564" i="16"/>
  <c r="Z564" i="16" s="1"/>
  <c r="W534" i="16"/>
  <c r="Z534" i="16" s="1"/>
  <c r="W439" i="16"/>
  <c r="Z439" i="16" s="1"/>
  <c r="W427" i="16"/>
  <c r="Z427" i="16" s="1"/>
  <c r="W375" i="16"/>
  <c r="Z375" i="16" s="1"/>
  <c r="W339" i="16"/>
  <c r="Z339" i="16" s="1"/>
  <c r="W305" i="16"/>
  <c r="Z305" i="16" s="1"/>
  <c r="W512" i="16"/>
  <c r="Z512" i="16" s="1"/>
  <c r="W543" i="16"/>
  <c r="Z543" i="16" s="1"/>
  <c r="W433" i="16"/>
  <c r="Z433" i="16" s="1"/>
  <c r="W234" i="16"/>
  <c r="Z234" i="16" s="1"/>
  <c r="W224" i="16"/>
  <c r="Z224" i="16" s="1"/>
  <c r="W215" i="16"/>
  <c r="Z215" i="16" s="1"/>
  <c r="W482" i="16"/>
  <c r="Z482" i="16" s="1"/>
  <c r="W213" i="16"/>
  <c r="Z213" i="16" s="1"/>
  <c r="W127" i="16"/>
  <c r="Z127" i="16" s="1"/>
  <c r="W258" i="16"/>
  <c r="Z258" i="16" s="1"/>
  <c r="W437" i="16"/>
  <c r="Z437" i="16" s="1"/>
  <c r="W426" i="16"/>
  <c r="Z426" i="16" s="1"/>
  <c r="W374" i="16"/>
  <c r="Z374" i="16" s="1"/>
  <c r="W349" i="16"/>
  <c r="Z349" i="16" s="1"/>
  <c r="W337" i="16"/>
  <c r="Z337" i="16" s="1"/>
  <c r="W291" i="16"/>
  <c r="Z291" i="16" s="1"/>
  <c r="W239" i="16"/>
  <c r="Z239" i="16" s="1"/>
  <c r="W540" i="16"/>
  <c r="Z540" i="16" s="1"/>
  <c r="W373" i="16"/>
  <c r="Z373" i="16" s="1"/>
  <c r="W436" i="16"/>
  <c r="Z436" i="16" s="1"/>
  <c r="W317" i="16"/>
  <c r="Z317" i="16" s="1"/>
  <c r="W233" i="16"/>
  <c r="Z233" i="16" s="1"/>
  <c r="W180" i="16"/>
  <c r="Z180" i="16" s="1"/>
  <c r="W296" i="16"/>
  <c r="Z296" i="16" s="1"/>
  <c r="W279" i="16"/>
  <c r="Z279" i="16" s="1"/>
  <c r="W41" i="16"/>
  <c r="Z41" i="16" s="1"/>
  <c r="W170" i="16"/>
  <c r="Z170" i="16" s="1"/>
  <c r="W479" i="16"/>
  <c r="Z479" i="16" s="1"/>
  <c r="W218" i="16"/>
  <c r="Z218" i="16" s="1"/>
  <c r="W94" i="16"/>
  <c r="Z94" i="16" s="1"/>
  <c r="W549" i="16"/>
  <c r="Z549" i="16" s="1"/>
  <c r="W255" i="16"/>
  <c r="Z255" i="16" s="1"/>
  <c r="W435" i="16"/>
  <c r="Z435" i="16" s="1"/>
  <c r="W424" i="16"/>
  <c r="Z424" i="16" s="1"/>
  <c r="W395" i="16"/>
  <c r="Z395" i="16" s="1"/>
  <c r="W369" i="16"/>
  <c r="Z369" i="16" s="1"/>
  <c r="W348" i="16"/>
  <c r="Z348" i="16" s="1"/>
  <c r="W335" i="16"/>
  <c r="Z335" i="16" s="1"/>
  <c r="W289" i="16"/>
  <c r="Z289" i="16" s="1"/>
  <c r="W231" i="16"/>
  <c r="Z231" i="16" s="1"/>
  <c r="W552" i="16"/>
  <c r="Z552" i="16" s="1"/>
  <c r="W404" i="16"/>
  <c r="Z404" i="16" s="1"/>
  <c r="W368" i="16"/>
  <c r="Z368" i="16" s="1"/>
  <c r="W336" i="16"/>
  <c r="Z336" i="16" s="1"/>
  <c r="W316" i="16"/>
  <c r="Z316" i="16" s="1"/>
  <c r="W272" i="16"/>
  <c r="Z272" i="16" s="1"/>
  <c r="W189" i="16"/>
  <c r="Z189" i="16" s="1"/>
  <c r="T405" i="16"/>
  <c r="W405" i="16" s="1"/>
  <c r="Z405" i="16" s="1"/>
  <c r="S288" i="16"/>
  <c r="T288" i="16"/>
  <c r="W288" i="16" s="1"/>
  <c r="Z288" i="16" s="1"/>
  <c r="S89" i="16"/>
  <c r="T89" i="16"/>
  <c r="W89" i="16" s="1"/>
  <c r="Z89" i="16" s="1"/>
  <c r="S271" i="16"/>
  <c r="T271" i="16"/>
  <c r="W271" i="16" s="1"/>
  <c r="Z271" i="16" s="1"/>
  <c r="S556" i="16"/>
  <c r="T556" i="16"/>
  <c r="W556" i="16" s="1"/>
  <c r="Z556" i="16" s="1"/>
  <c r="S276" i="16"/>
  <c r="T276" i="16"/>
  <c r="W276" i="16" s="1"/>
  <c r="Z276" i="16" s="1"/>
  <c r="S90" i="16"/>
  <c r="T90" i="16"/>
  <c r="W90" i="16" s="1"/>
  <c r="Z90" i="16" s="1"/>
  <c r="S320" i="16"/>
  <c r="T320" i="16"/>
  <c r="W320" i="16" s="1"/>
  <c r="Z320" i="16" s="1"/>
  <c r="S417" i="16"/>
  <c r="T417" i="16"/>
  <c r="W417" i="16" s="1"/>
  <c r="Z417" i="16" s="1"/>
  <c r="S562" i="16"/>
  <c r="T562" i="16"/>
  <c r="S352" i="16"/>
  <c r="T352" i="16"/>
  <c r="W352" i="16" s="1"/>
  <c r="Z352" i="16" s="1"/>
  <c r="S281" i="16"/>
  <c r="T281" i="16"/>
  <c r="W281" i="16" s="1"/>
  <c r="Z281" i="16" s="1"/>
  <c r="S80" i="16"/>
  <c r="T80" i="16"/>
  <c r="W80" i="16" s="1"/>
  <c r="Z80" i="16" s="1"/>
  <c r="S72" i="16"/>
  <c r="T72" i="16"/>
  <c r="W72" i="16" s="1"/>
  <c r="Z72" i="16" s="1"/>
  <c r="S327" i="16"/>
  <c r="T327" i="16"/>
  <c r="W327" i="16" s="1"/>
  <c r="Z327" i="16" s="1"/>
  <c r="S31" i="16"/>
  <c r="T31" i="16"/>
  <c r="W31" i="16" s="1"/>
  <c r="Z31" i="16" s="1"/>
  <c r="S58" i="16"/>
  <c r="T58" i="16"/>
  <c r="S538" i="16"/>
  <c r="T538" i="16"/>
  <c r="W538" i="16" s="1"/>
  <c r="Z538" i="16" s="1"/>
  <c r="S191" i="16"/>
  <c r="T191" i="16"/>
  <c r="W191" i="16" s="1"/>
  <c r="Z191" i="16" s="1"/>
  <c r="S121" i="16"/>
  <c r="T121" i="16"/>
  <c r="W121" i="16" s="1"/>
  <c r="Z121" i="16" s="1"/>
  <c r="S572" i="16"/>
  <c r="T572" i="16"/>
  <c r="W572" i="16" s="1"/>
  <c r="Z572" i="16" s="1"/>
  <c r="S92" i="16"/>
  <c r="T92" i="16"/>
  <c r="S309" i="16"/>
  <c r="T309" i="16"/>
  <c r="W309" i="16" s="1"/>
  <c r="Z309" i="16" s="1"/>
  <c r="S545" i="16"/>
  <c r="T545" i="16"/>
  <c r="W545" i="16" s="1"/>
  <c r="Z545" i="16" s="1"/>
  <c r="S70" i="16"/>
  <c r="T70" i="16"/>
  <c r="W70" i="16" s="1"/>
  <c r="Z70" i="16" s="1"/>
  <c r="S476" i="16"/>
  <c r="T476" i="16"/>
  <c r="W476" i="16" s="1"/>
  <c r="Z476" i="16" s="1"/>
  <c r="S514" i="16"/>
  <c r="T514" i="16"/>
  <c r="W514" i="16" s="1"/>
  <c r="Z514" i="16" s="1"/>
  <c r="S477" i="16"/>
  <c r="T477" i="16"/>
  <c r="W477" i="16" s="1"/>
  <c r="Z477" i="16" s="1"/>
  <c r="S547" i="16"/>
  <c r="T547" i="16"/>
  <c r="W547" i="16" s="1"/>
  <c r="Z547" i="16" s="1"/>
  <c r="S209" i="16"/>
  <c r="T209" i="16"/>
  <c r="W209" i="16" s="1"/>
  <c r="Z209" i="16" s="1"/>
  <c r="S377" i="16"/>
  <c r="T377" i="16"/>
  <c r="W377" i="16" s="1"/>
  <c r="Z377" i="16" s="1"/>
  <c r="S278" i="16"/>
  <c r="T278" i="16"/>
  <c r="W278" i="16" s="1"/>
  <c r="Z278" i="16" s="1"/>
  <c r="S372" i="16"/>
  <c r="T372" i="16"/>
  <c r="S147" i="16"/>
  <c r="T147" i="16"/>
  <c r="W147" i="16" s="1"/>
  <c r="Z147" i="16" s="1"/>
  <c r="S49" i="16"/>
  <c r="T49" i="16"/>
  <c r="W49" i="16" s="1"/>
  <c r="Z49" i="16" s="1"/>
  <c r="S192" i="16"/>
  <c r="T192" i="16"/>
  <c r="W192" i="16" s="1"/>
  <c r="Z192" i="16" s="1"/>
  <c r="S322" i="16"/>
  <c r="T322" i="16"/>
  <c r="W322" i="16" s="1"/>
  <c r="Z322" i="16" s="1"/>
  <c r="S30" i="16"/>
  <c r="T30" i="16"/>
  <c r="W30" i="16" s="1"/>
  <c r="Z30" i="16" s="1"/>
  <c r="S17" i="16"/>
  <c r="T17" i="16"/>
  <c r="W17" i="16" s="1"/>
  <c r="Z17" i="16" s="1"/>
  <c r="S237" i="16"/>
  <c r="T237" i="16"/>
  <c r="S274" i="16"/>
  <c r="T274" i="16"/>
  <c r="S370" i="16"/>
  <c r="T370" i="16"/>
  <c r="W370" i="16" s="1"/>
  <c r="Z370" i="16" s="1"/>
  <c r="S489" i="16"/>
  <c r="T489" i="16"/>
  <c r="W489" i="16" s="1"/>
  <c r="Z489" i="16" s="1"/>
  <c r="S165" i="16"/>
  <c r="T165" i="16"/>
  <c r="W165" i="16" s="1"/>
  <c r="Z165" i="16" s="1"/>
  <c r="S399" i="16"/>
  <c r="T399" i="16"/>
  <c r="W399" i="16" s="1"/>
  <c r="Z399" i="16" s="1"/>
  <c r="S351" i="16"/>
  <c r="T351" i="16"/>
  <c r="W351" i="16" s="1"/>
  <c r="Z351" i="16" s="1"/>
  <c r="S139" i="16"/>
  <c r="T139" i="16"/>
  <c r="W139" i="16" s="1"/>
  <c r="Z139" i="16" s="1"/>
  <c r="S173" i="16"/>
  <c r="T173" i="16"/>
  <c r="W173" i="16" s="1"/>
  <c r="Z173" i="16" s="1"/>
  <c r="S469" i="16"/>
  <c r="T469" i="16"/>
  <c r="W469" i="16" s="1"/>
  <c r="Z469" i="16" s="1"/>
  <c r="S298" i="16"/>
  <c r="T298" i="16"/>
  <c r="S318" i="16"/>
  <c r="T318" i="16"/>
  <c r="S315" i="16"/>
  <c r="T315" i="16"/>
  <c r="W315" i="16" s="1"/>
  <c r="Z315" i="16" s="1"/>
  <c r="S16" i="16"/>
  <c r="T16" i="16"/>
  <c r="S452" i="16"/>
  <c r="T452" i="16"/>
  <c r="W452" i="16" s="1"/>
  <c r="Z452" i="16" s="1"/>
  <c r="S390" i="16"/>
  <c r="T390" i="16"/>
  <c r="W390" i="16" s="1"/>
  <c r="Z390" i="16" s="1"/>
  <c r="S254" i="16"/>
  <c r="T254" i="16"/>
  <c r="S85" i="16"/>
  <c r="T85" i="16"/>
  <c r="W85" i="16" s="1"/>
  <c r="Z85" i="16" s="1"/>
  <c r="S302" i="16"/>
  <c r="T302" i="16"/>
  <c r="S546" i="16"/>
  <c r="T546" i="16"/>
  <c r="S252" i="16"/>
  <c r="T252" i="16"/>
  <c r="W252" i="16" s="1"/>
  <c r="Z252" i="16" s="1"/>
  <c r="S61" i="16"/>
  <c r="T61" i="16"/>
  <c r="W61" i="16" s="1"/>
  <c r="Z61" i="16" s="1"/>
  <c r="S36" i="16"/>
  <c r="T36" i="16"/>
  <c r="W36" i="16" s="1"/>
  <c r="Z36" i="16" s="1"/>
  <c r="S525" i="16"/>
  <c r="T525" i="16"/>
  <c r="W525" i="16" s="1"/>
  <c r="Z525" i="16" s="1"/>
  <c r="S560" i="16"/>
  <c r="T560" i="16"/>
  <c r="W560" i="16" s="1"/>
  <c r="Z560" i="16" s="1"/>
  <c r="S561" i="16"/>
  <c r="T561" i="16"/>
  <c r="W561" i="16" s="1"/>
  <c r="Z561" i="16" s="1"/>
  <c r="S527" i="16"/>
  <c r="T527" i="16"/>
  <c r="W527" i="16" s="1"/>
  <c r="Z527" i="16" s="1"/>
  <c r="S471" i="16"/>
  <c r="T471" i="16"/>
  <c r="W471" i="16" s="1"/>
  <c r="Z471" i="16" s="1"/>
  <c r="S232" i="16"/>
  <c r="T232" i="16"/>
  <c r="W232" i="16" s="1"/>
  <c r="Z232" i="16" s="1"/>
  <c r="S29" i="16"/>
  <c r="T29" i="16"/>
  <c r="W29" i="16" s="1"/>
  <c r="Z29" i="16" s="1"/>
  <c r="S148" i="16"/>
  <c r="T148" i="16"/>
  <c r="W148" i="16" s="1"/>
  <c r="Z148" i="16" s="1"/>
  <c r="S307" i="16"/>
  <c r="T307" i="16"/>
  <c r="W307" i="16" s="1"/>
  <c r="Z307" i="16" s="1"/>
  <c r="S268" i="16"/>
  <c r="T268" i="16"/>
  <c r="W268" i="16" s="1"/>
  <c r="Z268" i="16" s="1"/>
  <c r="S33" i="16"/>
  <c r="T33" i="16"/>
  <c r="S551" i="16"/>
  <c r="T551" i="16"/>
  <c r="W551" i="16" s="1"/>
  <c r="Z551" i="16" s="1"/>
  <c r="S558" i="16"/>
  <c r="T558" i="16"/>
  <c r="W558" i="16" s="1"/>
  <c r="Z558" i="16" s="1"/>
  <c r="S75" i="16"/>
  <c r="T75" i="16"/>
  <c r="W75" i="16" s="1"/>
  <c r="Z75" i="16" s="1"/>
  <c r="S557" i="16"/>
  <c r="T557" i="16"/>
  <c r="W557" i="16" s="1"/>
  <c r="Z557" i="16" s="1"/>
  <c r="S378" i="16"/>
  <c r="T378" i="16"/>
  <c r="W378" i="16" s="1"/>
  <c r="Z378" i="16" s="1"/>
  <c r="S266" i="16"/>
  <c r="T266" i="16"/>
  <c r="W266" i="16" s="1"/>
  <c r="Z266" i="16" s="1"/>
  <c r="S303" i="16"/>
  <c r="T303" i="16"/>
  <c r="S480" i="16"/>
  <c r="T480" i="16"/>
  <c r="W480" i="16" s="1"/>
  <c r="Z480" i="16" s="1"/>
  <c r="S553" i="16"/>
  <c r="T553" i="16"/>
  <c r="W553" i="16" s="1"/>
  <c r="Z553" i="16" s="1"/>
  <c r="S486" i="16"/>
  <c r="T486" i="16"/>
  <c r="W486" i="16" s="1"/>
  <c r="Z486" i="16" s="1"/>
  <c r="S125" i="16"/>
  <c r="T125" i="16"/>
  <c r="W125" i="16" s="1"/>
  <c r="Z125" i="16" s="1"/>
  <c r="S579" i="16"/>
  <c r="T579" i="16"/>
  <c r="W579" i="16" s="1"/>
  <c r="Z579" i="16" s="1"/>
  <c r="S140" i="16"/>
  <c r="T140" i="16"/>
  <c r="S7" i="16"/>
  <c r="T7" i="16"/>
  <c r="W7" i="16" s="1"/>
  <c r="Z7" i="16" s="1"/>
  <c r="S111" i="16"/>
  <c r="T111" i="16"/>
  <c r="W111" i="16" s="1"/>
  <c r="Z111" i="16" s="1"/>
  <c r="S310" i="16"/>
  <c r="T310" i="16"/>
  <c r="S203" i="16"/>
  <c r="T203" i="16"/>
  <c r="W203" i="16" s="1"/>
  <c r="Z203" i="16" s="1"/>
  <c r="S74" i="16"/>
  <c r="T74" i="16"/>
  <c r="W74" i="16" s="1"/>
  <c r="Z74" i="16" s="1"/>
  <c r="S128" i="16"/>
  <c r="T128" i="16"/>
  <c r="W128" i="16" s="1"/>
  <c r="Z128" i="16" s="1"/>
  <c r="S513" i="16"/>
  <c r="T513" i="16"/>
  <c r="W513" i="16" s="1"/>
  <c r="Z513" i="16" s="1"/>
  <c r="S236" i="16"/>
  <c r="T236" i="16"/>
  <c r="W236" i="16" s="1"/>
  <c r="Z236" i="16" s="1"/>
  <c r="S260" i="16"/>
  <c r="T260" i="16"/>
  <c r="W260" i="16" s="1"/>
  <c r="Z260" i="16" s="1"/>
  <c r="S261" i="16"/>
  <c r="T261" i="16"/>
  <c r="W261" i="16" s="1"/>
  <c r="Z261" i="16" s="1"/>
  <c r="S500" i="16"/>
  <c r="T500" i="16"/>
  <c r="W500" i="16" s="1"/>
  <c r="Z500" i="16" s="1"/>
  <c r="S46" i="16"/>
  <c r="T46" i="16"/>
  <c r="S569" i="16"/>
  <c r="T569" i="16"/>
  <c r="S262" i="16"/>
  <c r="T262" i="16"/>
  <c r="W262" i="16" s="1"/>
  <c r="Z262" i="16" s="1"/>
  <c r="S533" i="16"/>
  <c r="T533" i="16"/>
  <c r="W533" i="16" s="1"/>
  <c r="Z533" i="16" s="1"/>
  <c r="S329" i="16"/>
  <c r="T329" i="16"/>
  <c r="W329" i="16" s="1"/>
  <c r="Z329" i="16" s="1"/>
  <c r="S388" i="16"/>
  <c r="T388" i="16"/>
  <c r="W388" i="16" s="1"/>
  <c r="Z388" i="16" s="1"/>
  <c r="S451" i="16"/>
  <c r="T451" i="16"/>
  <c r="W451" i="16" s="1"/>
  <c r="Z451" i="16" s="1"/>
  <c r="S157" i="16"/>
  <c r="T157" i="16"/>
  <c r="W157" i="16" s="1"/>
  <c r="Z157" i="16" s="1"/>
  <c r="S193" i="16"/>
  <c r="T193" i="16"/>
  <c r="W193" i="16" s="1"/>
  <c r="Z193" i="16" s="1"/>
  <c r="S149" i="16"/>
  <c r="T149" i="16"/>
  <c r="W149" i="16" s="1"/>
  <c r="Z149" i="16" s="1"/>
  <c r="S12" i="16"/>
  <c r="T12" i="16"/>
  <c r="S101" i="16"/>
  <c r="T101" i="16"/>
  <c r="W101" i="16" s="1"/>
  <c r="Z101" i="16" s="1"/>
  <c r="S208" i="16"/>
  <c r="T208" i="16"/>
  <c r="W208" i="16" s="1"/>
  <c r="Z208" i="16" s="1"/>
  <c r="S314" i="16"/>
  <c r="T314" i="16"/>
  <c r="W314" i="16" s="1"/>
  <c r="Z314" i="16" s="1"/>
  <c r="S498" i="16"/>
  <c r="T498" i="16"/>
  <c r="W498" i="16" s="1"/>
  <c r="Z498" i="16" s="1"/>
  <c r="S389" i="16"/>
  <c r="T389" i="16"/>
  <c r="W389" i="16" s="1"/>
  <c r="Z389" i="16" s="1"/>
  <c r="S383" i="16"/>
  <c r="T383" i="16"/>
  <c r="W383" i="16" s="1"/>
  <c r="Z383" i="16" s="1"/>
  <c r="S308" i="16"/>
  <c r="T308" i="16"/>
  <c r="S473" i="16"/>
  <c r="T473" i="16"/>
  <c r="W473" i="16" s="1"/>
  <c r="Z473" i="16" s="1"/>
  <c r="S362" i="16"/>
  <c r="T362" i="16"/>
  <c r="W362" i="16" s="1"/>
  <c r="Z362" i="16" s="1"/>
  <c r="S418" i="16"/>
  <c r="T418" i="16"/>
  <c r="W418" i="16" s="1"/>
  <c r="Z418" i="16" s="1"/>
  <c r="S520" i="16"/>
  <c r="T520" i="16"/>
  <c r="W520" i="16" s="1"/>
  <c r="Z520" i="16" s="1"/>
  <c r="S226" i="16"/>
  <c r="T226" i="16"/>
  <c r="W226" i="16" s="1"/>
  <c r="Z226" i="16" s="1"/>
  <c r="S380" i="16"/>
  <c r="T380" i="16"/>
  <c r="W380" i="16" s="1"/>
  <c r="Z380" i="16" s="1"/>
  <c r="S575" i="16"/>
  <c r="T575" i="16"/>
  <c r="W575" i="16" s="1"/>
  <c r="Z575" i="16" s="1"/>
  <c r="S448" i="16"/>
  <c r="T448" i="16"/>
  <c r="W448" i="16" s="1"/>
  <c r="Z448" i="16" s="1"/>
  <c r="S487" i="16"/>
  <c r="T487" i="16"/>
  <c r="W487" i="16" s="1"/>
  <c r="Z487" i="16" s="1"/>
  <c r="S396" i="16"/>
  <c r="T396" i="16"/>
  <c r="W396" i="16" s="1"/>
  <c r="Z396" i="16" s="1"/>
  <c r="S251" i="16"/>
  <c r="T251" i="16"/>
  <c r="W251" i="16" s="1"/>
  <c r="Z251" i="16" s="1"/>
  <c r="S32" i="16"/>
  <c r="T32" i="16"/>
  <c r="W32" i="16" s="1"/>
  <c r="Z32" i="16" s="1"/>
  <c r="S285" i="16"/>
  <c r="T285" i="16"/>
  <c r="S283" i="16"/>
  <c r="T283" i="16"/>
  <c r="W283" i="16" s="1"/>
  <c r="Z283" i="16" s="1"/>
  <c r="S164" i="16"/>
  <c r="T164" i="16"/>
  <c r="W164" i="16" s="1"/>
  <c r="Z164" i="16" s="1"/>
  <c r="S405" i="16"/>
</calcChain>
</file>

<file path=xl/sharedStrings.xml><?xml version="1.0" encoding="utf-8"?>
<sst xmlns="http://schemas.openxmlformats.org/spreadsheetml/2006/main" count="8542" uniqueCount="2092">
  <si>
    <t>Wand</t>
  </si>
  <si>
    <t>Abjuration</t>
  </si>
  <si>
    <t>Conjuration</t>
  </si>
  <si>
    <t>Divination</t>
  </si>
  <si>
    <t>Transmutation</t>
  </si>
  <si>
    <t>Invocation</t>
  </si>
  <si>
    <t>Enchantment</t>
  </si>
  <si>
    <t>Necromancy</t>
  </si>
  <si>
    <t>Illusion</t>
  </si>
  <si>
    <t>Wild Magic</t>
  </si>
  <si>
    <t>Wand ID</t>
  </si>
  <si>
    <t>Power Word Sleep</t>
  </si>
  <si>
    <t>Black Blade of Disaster</t>
  </si>
  <si>
    <t>False Life</t>
  </si>
  <si>
    <t>wand_ai_000</t>
  </si>
  <si>
    <t>Empower Familiar</t>
  </si>
  <si>
    <t>Cause Moderate Wounds</t>
  </si>
  <si>
    <t>wand_ai_010</t>
  </si>
  <si>
    <t>Conjure Animals</t>
  </si>
  <si>
    <t>Blade Barrier</t>
  </si>
  <si>
    <t>Turning Weapon</t>
  </si>
  <si>
    <t>Death Spell</t>
  </si>
  <si>
    <t>Wraith Form</t>
  </si>
  <si>
    <t>wand_ai_020</t>
  </si>
  <si>
    <t>Antimagic Shell</t>
  </si>
  <si>
    <t>Find Familiar</t>
  </si>
  <si>
    <t>Reanimate</t>
  </si>
  <si>
    <t>wand_ai_030</t>
  </si>
  <si>
    <t>Pierce Shield</t>
  </si>
  <si>
    <t>Elemental Summoning</t>
  </si>
  <si>
    <t>Executioner's Eyes</t>
  </si>
  <si>
    <t>Soul Eater</t>
  </si>
  <si>
    <t>wand_ai_040</t>
  </si>
  <si>
    <t>Protection from Time Stop</t>
  </si>
  <si>
    <t>Maze</t>
  </si>
  <si>
    <t>Stone Skin</t>
  </si>
  <si>
    <t>Cause Medium Wounds</t>
  </si>
  <si>
    <t>wand_ai_050</t>
  </si>
  <si>
    <t>Spellstrike</t>
  </si>
  <si>
    <t>Monster Summoning 3</t>
  </si>
  <si>
    <t>Delayed Blast Fireball</t>
  </si>
  <si>
    <t>Chaos</t>
  </si>
  <si>
    <t>Cause Critical Wounds</t>
  </si>
  <si>
    <t>wand_ai_060</t>
  </si>
  <si>
    <t>Armor of Faith</t>
  </si>
  <si>
    <t>Chant</t>
  </si>
  <si>
    <t>Clairvoyance</t>
  </si>
  <si>
    <t>Righteous Wrath of the Faithful</t>
  </si>
  <si>
    <t>Mass Heal</t>
  </si>
  <si>
    <t>Chaos Shield*</t>
  </si>
  <si>
    <t>wand_ai_070</t>
  </si>
  <si>
    <t>Protection from Electricity</t>
  </si>
  <si>
    <t>Bless</t>
  </si>
  <si>
    <t>Stinking Cloud</t>
  </si>
  <si>
    <t>Greater Malison</t>
  </si>
  <si>
    <t>Warrior Simulacrum</t>
  </si>
  <si>
    <t>wand_ai_080</t>
  </si>
  <si>
    <t>Fire Seeds</t>
  </si>
  <si>
    <t>Fire Curse</t>
  </si>
  <si>
    <t>Fire Shield (Red)</t>
  </si>
  <si>
    <t>Vampiric Feast</t>
  </si>
  <si>
    <t>wand_ai_090</t>
  </si>
  <si>
    <t>Conjure Fire Elemental</t>
  </si>
  <si>
    <t>Infravision</t>
  </si>
  <si>
    <t>Fire Earth Transformation</t>
  </si>
  <si>
    <t>Fireball</t>
  </si>
  <si>
    <t>Friends</t>
  </si>
  <si>
    <t>wand_ai_100</t>
  </si>
  <si>
    <t>Minor Spell Turning</t>
  </si>
  <si>
    <t>Ghost Armor</t>
  </si>
  <si>
    <t>Greater Steel Wind Strike</t>
  </si>
  <si>
    <t>Slay Living</t>
  </si>
  <si>
    <t>wand_ai_110</t>
  </si>
  <si>
    <t>Recitation</t>
  </si>
  <si>
    <t>Power Word, Kill</t>
  </si>
  <si>
    <t>Detect Illusion</t>
  </si>
  <si>
    <t>Sphere of Chaos</t>
  </si>
  <si>
    <t>Incendiary Cloud</t>
  </si>
  <si>
    <t>Charm Person</t>
  </si>
  <si>
    <t>Raise Dead</t>
  </si>
  <si>
    <t>Camouflage</t>
  </si>
  <si>
    <t>wand_ai_120</t>
  </si>
  <si>
    <t>Protection from Evil</t>
  </si>
  <si>
    <t>Melf's Acid Arrow</t>
  </si>
  <si>
    <t>Animal Growth</t>
  </si>
  <si>
    <t>Fire Shield (Blue)</t>
  </si>
  <si>
    <t>Neutralize Poison</t>
  </si>
  <si>
    <t>wand_ai_130</t>
  </si>
  <si>
    <t>Limited Wish</t>
  </si>
  <si>
    <t>Pebbles to Boulders</t>
  </si>
  <si>
    <t>Chain Contingency</t>
  </si>
  <si>
    <t>Mass Raise Dead</t>
  </si>
  <si>
    <t>wand_ai_140</t>
  </si>
  <si>
    <t>Exaltation</t>
  </si>
  <si>
    <t>Glitterdust</t>
  </si>
  <si>
    <t>Spellshaping: Fireball</t>
  </si>
  <si>
    <t>Mist of Eldath</t>
  </si>
  <si>
    <t>Resurrection</t>
  </si>
  <si>
    <t>wand_ai_150</t>
  </si>
  <si>
    <t>Monster Summoning 1</t>
  </si>
  <si>
    <t>Otiluke's Resilient Sphere</t>
  </si>
  <si>
    <t>Acid Storm</t>
  </si>
  <si>
    <t>Sacrificial Explosion</t>
  </si>
  <si>
    <t>wand_ai_160</t>
  </si>
  <si>
    <t>Breach</t>
  </si>
  <si>
    <t>Symbol, Death</t>
  </si>
  <si>
    <t>Know Alignment</t>
  </si>
  <si>
    <t>Steal Spells</t>
  </si>
  <si>
    <t>Isaac's Greater Missile Storm</t>
  </si>
  <si>
    <t>Luck</t>
  </si>
  <si>
    <t>Perfect Invisibility</t>
  </si>
  <si>
    <t>wand_ai_170</t>
  </si>
  <si>
    <t>Stygian Ice Storm</t>
  </si>
  <si>
    <t>Shocking Grasp</t>
  </si>
  <si>
    <t>Ball Lightning</t>
  </si>
  <si>
    <t>Mirror Image</t>
  </si>
  <si>
    <t>wand_ai_180</t>
  </si>
  <si>
    <t>Writhing Fog</t>
  </si>
  <si>
    <t>Levitate</t>
  </si>
  <si>
    <t>Otiluke's Freezing Sphere</t>
  </si>
  <si>
    <t>Finger of Death</t>
  </si>
  <si>
    <t>wand_ai_190</t>
  </si>
  <si>
    <t>Greater Shield of Lathander</t>
  </si>
  <si>
    <t>Wondrous Recall</t>
  </si>
  <si>
    <t>Lance of Disruption</t>
  </si>
  <si>
    <t>Spirit Armor</t>
  </si>
  <si>
    <t>wand_ai_200</t>
  </si>
  <si>
    <t>Antiharm Shell</t>
  </si>
  <si>
    <t>Conjure Earth Elemental</t>
  </si>
  <si>
    <t>Oracle</t>
  </si>
  <si>
    <t>Strength of One</t>
  </si>
  <si>
    <t>Minor Sequencer</t>
  </si>
  <si>
    <t>Undead Ward</t>
  </si>
  <si>
    <t>wand_ai_210</t>
  </si>
  <si>
    <t>Cause Disease</t>
  </si>
  <si>
    <t>Mestil's Acid Breath</t>
  </si>
  <si>
    <t>Teleport Step</t>
  </si>
  <si>
    <t>Emotion: Hope</t>
  </si>
  <si>
    <t>Vampiric Touch</t>
  </si>
  <si>
    <t>wand_ai_220</t>
  </si>
  <si>
    <t>Ethereal Retribution</t>
  </si>
  <si>
    <t>Strength</t>
  </si>
  <si>
    <t>Chain Lightning</t>
  </si>
  <si>
    <t>wand_ai_230</t>
  </si>
  <si>
    <t>Protection from Normal Weapons</t>
  </si>
  <si>
    <t>Wish</t>
  </si>
  <si>
    <t>Extend Vision</t>
  </si>
  <si>
    <t>Drown</t>
  </si>
  <si>
    <t>Alicorn Lance</t>
  </si>
  <si>
    <t>Cure Serious Wounds</t>
  </si>
  <si>
    <t>wand_ai_240</t>
  </si>
  <si>
    <t>Entropy Shield</t>
  </si>
  <si>
    <t>Spirit Fire</t>
  </si>
  <si>
    <t>Steel Wind Strike</t>
  </si>
  <si>
    <t>Draw Upon Holy Might</t>
  </si>
  <si>
    <t>Emotion: Courage</t>
  </si>
  <si>
    <t>wand_ai_250</t>
  </si>
  <si>
    <t>Remove Paralysis</t>
  </si>
  <si>
    <t>Monster Summoning 7</t>
  </si>
  <si>
    <t>Wind Shots</t>
  </si>
  <si>
    <t>wand_ai_260</t>
  </si>
  <si>
    <t>Bounce Spell</t>
  </si>
  <si>
    <t>Power Word: Pull</t>
  </si>
  <si>
    <t>Mold Touch</t>
  </si>
  <si>
    <t>Hold Person</t>
  </si>
  <si>
    <t>Recall Spirit</t>
  </si>
  <si>
    <t>wand_ai_270</t>
  </si>
  <si>
    <t>Recall Party</t>
  </si>
  <si>
    <t>Tenser's Transformation</t>
  </si>
  <si>
    <t>Energy Blades</t>
  </si>
  <si>
    <t>Unholy Blight</t>
  </si>
  <si>
    <t>wand_ai_280</t>
  </si>
  <si>
    <t>Symbol, Stun</t>
  </si>
  <si>
    <t>Contact Other Plane</t>
  </si>
  <si>
    <t>Beast Claw</t>
  </si>
  <si>
    <t>Bolt of Glory</t>
  </si>
  <si>
    <t>Disarm</t>
  </si>
  <si>
    <t>Wail of the Banshee</t>
  </si>
  <si>
    <t>wand_ai_290</t>
  </si>
  <si>
    <t>Freedom</t>
  </si>
  <si>
    <t>Monster Summoning 5</t>
  </si>
  <si>
    <t>Rewind Time</t>
  </si>
  <si>
    <t>Freezing Wave</t>
  </si>
  <si>
    <t>Necropotence</t>
  </si>
  <si>
    <t>Phantasmal Dragon</t>
  </si>
  <si>
    <t>wand_ai_300</t>
  </si>
  <si>
    <t>Imprisonment</t>
  </si>
  <si>
    <t>Summon Fiend</t>
  </si>
  <si>
    <t>Teleport Field</t>
  </si>
  <si>
    <t>Vampiric Link</t>
  </si>
  <si>
    <t>wand_ai_310</t>
  </si>
  <si>
    <t>Protection From Non-Silver Weapons</t>
  </si>
  <si>
    <t>Sphere of Annihilation</t>
  </si>
  <si>
    <t>Sphere of Reversed Gravity</t>
  </si>
  <si>
    <t>Spiritual Wrath</t>
  </si>
  <si>
    <t>Abi-Dalzim's Horrid Wilting</t>
  </si>
  <si>
    <t>wand_ai_320</t>
  </si>
  <si>
    <t>Mantle</t>
  </si>
  <si>
    <t>Slime Drop</t>
  </si>
  <si>
    <t>Knock</t>
  </si>
  <si>
    <t>Whirlwind</t>
  </si>
  <si>
    <t>Cure Light Wounds</t>
  </si>
  <si>
    <t>wand_ai_330</t>
  </si>
  <si>
    <t>Absord Spell</t>
  </si>
  <si>
    <t>Wyvern Call</t>
  </si>
  <si>
    <t>Fire Elemental Transformation</t>
  </si>
  <si>
    <t>Heavenly Inferno</t>
  </si>
  <si>
    <t>Terror</t>
  </si>
  <si>
    <t>Disruptive Surge</t>
  </si>
  <si>
    <t>wand_ai_340</t>
  </si>
  <si>
    <t>Mind Blank</t>
  </si>
  <si>
    <t>Curse</t>
  </si>
  <si>
    <t>Skip Time</t>
  </si>
  <si>
    <t>Sunfire</t>
  </si>
  <si>
    <t>Mass Cure Light Wounds</t>
  </si>
  <si>
    <t>wand_ai_350</t>
  </si>
  <si>
    <t>Repulse</t>
  </si>
  <si>
    <t>Summon Kobold</t>
  </si>
  <si>
    <t>Silence 15' Radius</t>
  </si>
  <si>
    <t>Rampant Lightning</t>
  </si>
  <si>
    <t>wand_ai_360</t>
  </si>
  <si>
    <t>Forcecage</t>
  </si>
  <si>
    <t>Storm of Vengeance</t>
  </si>
  <si>
    <t>Shillelagh</t>
  </si>
  <si>
    <t>Smashing Wave</t>
  </si>
  <si>
    <t>Aid</t>
  </si>
  <si>
    <t>wand_ai_370</t>
  </si>
  <si>
    <t>Negative Plane Protection</t>
  </si>
  <si>
    <t>Elysium's Tears</t>
  </si>
  <si>
    <t>Burning Hands</t>
  </si>
  <si>
    <t>Bigby's Clenched Fist</t>
  </si>
  <si>
    <t>Linked Spirit</t>
  </si>
  <si>
    <t>wand_ai_380</t>
  </si>
  <si>
    <t>Guardian Magic</t>
  </si>
  <si>
    <t>Dimensional Chest</t>
  </si>
  <si>
    <t>Invisibility Purge</t>
  </si>
  <si>
    <t>Fly</t>
  </si>
  <si>
    <t>Holy Power</t>
  </si>
  <si>
    <t>Otto's Irresistible Spin</t>
  </si>
  <si>
    <t>Circle of Bones</t>
  </si>
  <si>
    <t>Improved Invisibility</t>
  </si>
  <si>
    <t>wand_ai_390</t>
  </si>
  <si>
    <t>Cacofiend</t>
  </si>
  <si>
    <t>True Sight</t>
  </si>
  <si>
    <t>Spike Stones</t>
  </si>
  <si>
    <t>Aura of Flaming Death</t>
  </si>
  <si>
    <t>Contingency Curse</t>
  </si>
  <si>
    <t>Contagion</t>
  </si>
  <si>
    <t>Spook</t>
  </si>
  <si>
    <t>wand_ai_400</t>
  </si>
  <si>
    <t>Damage Turning</t>
  </si>
  <si>
    <t>Gate</t>
  </si>
  <si>
    <t>Hunter's Mark</t>
  </si>
  <si>
    <t>Blood Rage</t>
  </si>
  <si>
    <t>Death Fog</t>
  </si>
  <si>
    <t>Control Slime</t>
  </si>
  <si>
    <t>Darts of Bone</t>
  </si>
  <si>
    <t>wand_ai_410</t>
  </si>
  <si>
    <t>Protection from Acid</t>
  </si>
  <si>
    <t>Commando Conjuration</t>
  </si>
  <si>
    <t>Enoll Eva's Duplication</t>
  </si>
  <si>
    <t>Lightning Stream</t>
  </si>
  <si>
    <t>Rigid Thinking</t>
  </si>
  <si>
    <t>Skull Trap</t>
  </si>
  <si>
    <t>wand_ai_420</t>
  </si>
  <si>
    <t>Absolute Immunity</t>
  </si>
  <si>
    <t>Recurring Contingency</t>
  </si>
  <si>
    <t>Detect Magic</t>
  </si>
  <si>
    <t>Ether Gate</t>
  </si>
  <si>
    <t>Wall of Moonlight</t>
  </si>
  <si>
    <t>Mass Charm</t>
  </si>
  <si>
    <t>Symbol, Pain</t>
  </si>
  <si>
    <t>Mislead</t>
  </si>
  <si>
    <t>wand_ai_430</t>
  </si>
  <si>
    <t>Minor Spell Deflection</t>
  </si>
  <si>
    <t>Spider Spawn</t>
  </si>
  <si>
    <t>Produce Fire</t>
  </si>
  <si>
    <t>Fiery Link</t>
  </si>
  <si>
    <t>Contingent Resurrection</t>
  </si>
  <si>
    <t>wand_ai_440</t>
  </si>
  <si>
    <t>Summon Nishruu</t>
  </si>
  <si>
    <t>Farsight</t>
  </si>
  <si>
    <t>Omnipresence</t>
  </si>
  <si>
    <t>Spiritual Hammer</t>
  </si>
  <si>
    <t>Mass Domination</t>
  </si>
  <si>
    <t>Death Ward</t>
  </si>
  <si>
    <t>Simulacrum</t>
  </si>
  <si>
    <t>wand_ai_450</t>
  </si>
  <si>
    <t>Protection from Cold</t>
  </si>
  <si>
    <t>Prismatic Spray</t>
  </si>
  <si>
    <t>Shapechange</t>
  </si>
  <si>
    <t>Living Lightning</t>
  </si>
  <si>
    <t>Cause Light Wounds</t>
  </si>
  <si>
    <t>Invisibility 10' Radius</t>
  </si>
  <si>
    <t>wand_ai_460</t>
  </si>
  <si>
    <t>Spell Deflection</t>
  </si>
  <si>
    <t>Flame Arrow</t>
  </si>
  <si>
    <t>Redirect Spell</t>
  </si>
  <si>
    <t>Trial by Fire</t>
  </si>
  <si>
    <t>Power Word, Heal</t>
  </si>
  <si>
    <t>Mass Invisibility</t>
  </si>
  <si>
    <t>wand_ai_470</t>
  </si>
  <si>
    <t>Glyph of Spell Storing</t>
  </si>
  <si>
    <t>Carrion Summons</t>
  </si>
  <si>
    <t>Shortening</t>
  </si>
  <si>
    <t>Icelance</t>
  </si>
  <si>
    <t>Unfailing Endurance</t>
  </si>
  <si>
    <t>wand_ai_480</t>
  </si>
  <si>
    <t>Protection From The Elements</t>
  </si>
  <si>
    <t>Prayer</t>
  </si>
  <si>
    <t>Detect Evil</t>
  </si>
  <si>
    <t>Enhance Attribute</t>
  </si>
  <si>
    <t>Spirit of Power</t>
  </si>
  <si>
    <t>Heal</t>
  </si>
  <si>
    <t>wand_ai_490</t>
  </si>
  <si>
    <t>Turn Creature</t>
  </si>
  <si>
    <t>Summon Djinni</t>
  </si>
  <si>
    <t>Flesh to Stone</t>
  </si>
  <si>
    <t>Mordenkainen's Force Missiles</t>
  </si>
  <si>
    <t>Cure Critical Wounds</t>
  </si>
  <si>
    <t>wand_ai_500</t>
  </si>
  <si>
    <t>Impervious Sanctity of Mind</t>
  </si>
  <si>
    <t>Summon Fallen Deva</t>
  </si>
  <si>
    <t>Earthquake</t>
  </si>
  <si>
    <t>Spell Trigger</t>
  </si>
  <si>
    <t>Enslave</t>
  </si>
  <si>
    <t>Null Healing</t>
  </si>
  <si>
    <t>Major Mirror Image</t>
  </si>
  <si>
    <t>wand_ai_510</t>
  </si>
  <si>
    <t>Zone of Sweet Air</t>
  </si>
  <si>
    <t>Summon Lizard Man</t>
  </si>
  <si>
    <t>Improved Haste</t>
  </si>
  <si>
    <t>Slow Poison</t>
  </si>
  <si>
    <t>Project Image</t>
  </si>
  <si>
    <t>wand_ai_520</t>
  </si>
  <si>
    <t>Summon Insects</t>
  </si>
  <si>
    <t>Haste</t>
  </si>
  <si>
    <t>Phantom Blade</t>
  </si>
  <si>
    <t>Lich Touch</t>
  </si>
  <si>
    <t>wand_ai_530</t>
  </si>
  <si>
    <t>Heightening</t>
  </si>
  <si>
    <t>Summon Efreeti</t>
  </si>
  <si>
    <t>Static Charge</t>
  </si>
  <si>
    <t>Larloch's Minor Drain</t>
  </si>
  <si>
    <t>wand_ai_540</t>
  </si>
  <si>
    <t>Globe of Invulnerability</t>
  </si>
  <si>
    <t>Summon Hakeashar</t>
  </si>
  <si>
    <t>Disintigrate</t>
  </si>
  <si>
    <t>Horror</t>
  </si>
  <si>
    <t>wand_ai_550</t>
  </si>
  <si>
    <t>Spell Shield</t>
  </si>
  <si>
    <t>Cloak of Fear</t>
  </si>
  <si>
    <t>Freeze Inanimates</t>
  </si>
  <si>
    <t>Spell Sequencer</t>
  </si>
  <si>
    <t>Slaying Sequencer</t>
  </si>
  <si>
    <t>Blindness</t>
  </si>
  <si>
    <t>wand_ai_560</t>
  </si>
  <si>
    <t>Dispel Magic</t>
  </si>
  <si>
    <t>Teleportation Circle</t>
  </si>
  <si>
    <t>Physical Mirror</t>
  </si>
  <si>
    <t>Volcanic Eruption</t>
  </si>
  <si>
    <t>Harm</t>
  </si>
  <si>
    <t>Phantasmal Killer</t>
  </si>
  <si>
    <t>wand_ai_570</t>
  </si>
  <si>
    <t>Spell Turning</t>
  </si>
  <si>
    <t>Greater Elemental Summoning</t>
  </si>
  <si>
    <t>Polymorph Self</t>
  </si>
  <si>
    <t>Wall of Fire</t>
  </si>
  <si>
    <t>Ghoulish Feast</t>
  </si>
  <si>
    <t>wand_ai_580</t>
  </si>
  <si>
    <t>Storm Shield</t>
  </si>
  <si>
    <t>Resist Fire/Cold</t>
  </si>
  <si>
    <t>Summon Shadow</t>
  </si>
  <si>
    <t>wand_ai_590</t>
  </si>
  <si>
    <t>Khelben's Warding Whip</t>
  </si>
  <si>
    <t>Aerial Servant</t>
  </si>
  <si>
    <t>Beast Sense</t>
  </si>
  <si>
    <t>Critical Boon</t>
  </si>
  <si>
    <t>Web</t>
  </si>
  <si>
    <t>Greater Nightmare</t>
  </si>
  <si>
    <t>Animate Dead</t>
  </si>
  <si>
    <t>Backstab Sequencer</t>
  </si>
  <si>
    <t>Improved Chaos Shield*</t>
  </si>
  <si>
    <t>wand_ai_600</t>
  </si>
  <si>
    <t>Repulse Undead</t>
  </si>
  <si>
    <t>Jump</t>
  </si>
  <si>
    <t>Favored of the Spirits</t>
  </si>
  <si>
    <t>wand_ai_610</t>
  </si>
  <si>
    <t>Power Word: Push</t>
  </si>
  <si>
    <t>Animal Summoning 3</t>
  </si>
  <si>
    <t>Spike Growth</t>
  </si>
  <si>
    <t>Melf's Minute Meteors</t>
  </si>
  <si>
    <t>Intoxicate</t>
  </si>
  <si>
    <t>Hold Undead</t>
  </si>
  <si>
    <t>Demi-Shadow Monsters</t>
  </si>
  <si>
    <t>wand_ai_620</t>
  </si>
  <si>
    <t>Improved Mantle</t>
  </si>
  <si>
    <t>Insect Plague</t>
  </si>
  <si>
    <t>Prolongment</t>
  </si>
  <si>
    <t>Trollish Fortitude</t>
  </si>
  <si>
    <t>wand_ai_630</t>
  </si>
  <si>
    <t>Expose to the Elements</t>
  </si>
  <si>
    <t>Vitriolic Sphere</t>
  </si>
  <si>
    <t>Detect Invisibility</t>
  </si>
  <si>
    <t>Doom</t>
  </si>
  <si>
    <t>Tornado</t>
  </si>
  <si>
    <t>Skeleton Horde</t>
  </si>
  <si>
    <t>wand_ai_640</t>
  </si>
  <si>
    <t>Wall of Force</t>
  </si>
  <si>
    <t>Creeping Doom</t>
  </si>
  <si>
    <t>Throw</t>
  </si>
  <si>
    <t>Sol's Searing Orb</t>
  </si>
  <si>
    <t>Mass Cause Light Wounds</t>
  </si>
  <si>
    <t>Shades</t>
  </si>
  <si>
    <t>wand_ai_650</t>
  </si>
  <si>
    <t>Minor Globe of Invulnerability</t>
  </si>
  <si>
    <t>Thorn Spray</t>
  </si>
  <si>
    <t>Flame Blade</t>
  </si>
  <si>
    <t>Deafness</t>
  </si>
  <si>
    <t>wand_ai_660</t>
  </si>
  <si>
    <t>Protection from Magical Weapons</t>
  </si>
  <si>
    <t>Dolorous Decay</t>
  </si>
  <si>
    <t>Mass Sequencer</t>
  </si>
  <si>
    <t>Domination</t>
  </si>
  <si>
    <t>Poison</t>
  </si>
  <si>
    <t>wand_ai_670</t>
  </si>
  <si>
    <t>Spell Immunity</t>
  </si>
  <si>
    <t>Star Metal Cudgel</t>
  </si>
  <si>
    <t>Far Cast</t>
  </si>
  <si>
    <t>Piercing Shots</t>
  </si>
  <si>
    <t>Missile of Patience</t>
  </si>
  <si>
    <t>Emotion: Hopelessness</t>
  </si>
  <si>
    <t>Chill Touch</t>
  </si>
  <si>
    <t>wand_ai_680</t>
  </si>
  <si>
    <t>Improved Alacrity</t>
  </si>
  <si>
    <t>Summon Trolls</t>
  </si>
  <si>
    <t>Snake's Swiftness</t>
  </si>
  <si>
    <t>Malavon's Rage</t>
  </si>
  <si>
    <t>Defensive Harmony</t>
  </si>
  <si>
    <t>Destruction</t>
  </si>
  <si>
    <t>wand_ai_690</t>
  </si>
  <si>
    <t>Sphere of Security</t>
  </si>
  <si>
    <t>Unholy Word</t>
  </si>
  <si>
    <t>Suffocate</t>
  </si>
  <si>
    <t>Ice Storm</t>
  </si>
  <si>
    <t>Ghoul Touch</t>
  </si>
  <si>
    <t>wand_ai_700</t>
  </si>
  <si>
    <t>Free Action</t>
  </si>
  <si>
    <t>Symbol, Hopelessness</t>
  </si>
  <si>
    <t>Cloud of Pestilance</t>
  </si>
  <si>
    <t>Meteor Swarm</t>
  </si>
  <si>
    <t>Reflected Image</t>
  </si>
  <si>
    <t>wand_ai_710</t>
  </si>
  <si>
    <t>Symbol, Fear</t>
  </si>
  <si>
    <t>Giant Insect</t>
  </si>
  <si>
    <t>Shroud of Flame</t>
  </si>
  <si>
    <t>Enchanted Weapon</t>
  </si>
  <si>
    <t>Cure Medium Wounds</t>
  </si>
  <si>
    <t>wand_ai_720</t>
  </si>
  <si>
    <t>Protection from Magical Energy</t>
  </si>
  <si>
    <t>Call Woodland Beings</t>
  </si>
  <si>
    <t>Entangle</t>
  </si>
  <si>
    <t>Cloudburst</t>
  </si>
  <si>
    <t>wand_ai_730</t>
  </si>
  <si>
    <t>Remove Magic</t>
  </si>
  <si>
    <t>Forest's Blessing</t>
  </si>
  <si>
    <t>Time Stop</t>
  </si>
  <si>
    <t>Moonblade</t>
  </si>
  <si>
    <t>Magic Stone</t>
  </si>
  <si>
    <t>Cure Moderate Wounds</t>
  </si>
  <si>
    <t>wand_ai_740</t>
  </si>
  <si>
    <t>Absolute Guard</t>
  </si>
  <si>
    <t>Conjure Air Elemental</t>
  </si>
  <si>
    <t>Legend Lore</t>
  </si>
  <si>
    <t>Snilloc's Snowball Swarm</t>
  </si>
  <si>
    <t>Chaotic Commands</t>
  </si>
  <si>
    <t>Lesser Restoration</t>
  </si>
  <si>
    <t>Pixie Dust</t>
  </si>
  <si>
    <t>wand_ai_750</t>
  </si>
  <si>
    <t>Protection from Energy</t>
  </si>
  <si>
    <t>Create Pit</t>
  </si>
  <si>
    <t>Color Spray</t>
  </si>
  <si>
    <t>Contingency</t>
  </si>
  <si>
    <t>Spiritual Lock</t>
  </si>
  <si>
    <t>Control Undead</t>
  </si>
  <si>
    <t>wand_ai_760</t>
  </si>
  <si>
    <t>Protection from Normal Missiles</t>
  </si>
  <si>
    <t>Power Word Blind</t>
  </si>
  <si>
    <t>Ghostform</t>
  </si>
  <si>
    <t>Dragon's Breath</t>
  </si>
  <si>
    <t>Hold Monster</t>
  </si>
  <si>
    <t>wand_ai_770</t>
  </si>
  <si>
    <t>Secret Word</t>
  </si>
  <si>
    <t>Linked Portals</t>
  </si>
  <si>
    <t>Slow</t>
  </si>
  <si>
    <t>Metafireball</t>
  </si>
  <si>
    <t>Extraordinary Luck</t>
  </si>
  <si>
    <t>Holy Smite</t>
  </si>
  <si>
    <t>Globe of Invisibility</t>
  </si>
  <si>
    <t>wand_ai_780</t>
  </si>
  <si>
    <t>Remove Curse</t>
  </si>
  <si>
    <t>Summon Planetar</t>
  </si>
  <si>
    <t>Attain Perfection</t>
  </si>
  <si>
    <t>Globe of Blades</t>
  </si>
  <si>
    <t>Miscast Magic</t>
  </si>
  <si>
    <t>Greater Restoration</t>
  </si>
  <si>
    <t>Shadow Door</t>
  </si>
  <si>
    <t>wand_ai_790</t>
  </si>
  <si>
    <t>Cure Disease</t>
  </si>
  <si>
    <t>Monster Summoning 2</t>
  </si>
  <si>
    <t>Inertia</t>
  </si>
  <si>
    <t>Great Shout</t>
  </si>
  <si>
    <t>Taunt</t>
  </si>
  <si>
    <t>wand_ai_800</t>
  </si>
  <si>
    <t>Seven Eyes</t>
  </si>
  <si>
    <t>Summon Deva</t>
  </si>
  <si>
    <t>Find Traps</t>
  </si>
  <si>
    <t>Magic Resistance</t>
  </si>
  <si>
    <t>Malavon's Corrosive Fog</t>
  </si>
  <si>
    <t>Eclectic Recall</t>
  </si>
  <si>
    <t>Beltyn's Burning Blood</t>
  </si>
  <si>
    <t>wand_ai_810</t>
  </si>
  <si>
    <t>Reflect Attack</t>
  </si>
  <si>
    <t>Comet</t>
  </si>
  <si>
    <t>Champion's Strength</t>
  </si>
  <si>
    <t>Chromatic Orb</t>
  </si>
  <si>
    <t>Dire Charm</t>
  </si>
  <si>
    <t>Life Transfer</t>
  </si>
  <si>
    <t>Displacement</t>
  </si>
  <si>
    <t>Nahal's Reckless Dweomer*</t>
  </si>
  <si>
    <t>wand_ai_820</t>
  </si>
  <si>
    <t>Spell Thrust</t>
  </si>
  <si>
    <t>Invisible Stalker</t>
  </si>
  <si>
    <t>Ruby Ray of Reversal</t>
  </si>
  <si>
    <t>Agannazar's Scorcher</t>
  </si>
  <si>
    <t>Ray of Enfeeblement</t>
  </si>
  <si>
    <t>Cause Serious Wounds</t>
  </si>
  <si>
    <t>wand_ai_830</t>
  </si>
  <si>
    <t>Sanctuary</t>
  </si>
  <si>
    <t>Shield of Lathander</t>
  </si>
  <si>
    <t>Vocalize</t>
  </si>
  <si>
    <t>Mordenkainen's Sword</t>
  </si>
  <si>
    <t>wand_ai_840</t>
  </si>
  <si>
    <t>Specific Spell Immunity</t>
  </si>
  <si>
    <t>Copy Spell</t>
  </si>
  <si>
    <t>Wizard Eye</t>
  </si>
  <si>
    <t>Polar Ray</t>
  </si>
  <si>
    <t>Command</t>
  </si>
  <si>
    <t>Culling Thought</t>
  </si>
  <si>
    <t>Blur</t>
  </si>
  <si>
    <t>wand_ai_850</t>
  </si>
  <si>
    <t>Protection from Fire</t>
  </si>
  <si>
    <t>Call Water Weirds</t>
  </si>
  <si>
    <t>Call Lightning</t>
  </si>
  <si>
    <t>Cone of Cold</t>
  </si>
  <si>
    <t>Critical Spell</t>
  </si>
  <si>
    <t>wand_ai_860</t>
  </si>
  <si>
    <t>Storm Shell</t>
  </si>
  <si>
    <t>Summon Dark Planetar</t>
  </si>
  <si>
    <t>Implosion</t>
  </si>
  <si>
    <t>Sunscorch</t>
  </si>
  <si>
    <t>Mental Domination</t>
  </si>
  <si>
    <t>wand_ai_870</t>
  </si>
  <si>
    <t>Pierce Magic</t>
  </si>
  <si>
    <t>Power Word Silence</t>
  </si>
  <si>
    <t>Lower Resistance</t>
  </si>
  <si>
    <t>wand_ai_880</t>
  </si>
  <si>
    <t>Shield of the Archons</t>
  </si>
  <si>
    <t>Nonrandom Zone</t>
  </si>
  <si>
    <t>Righteous Magic</t>
  </si>
  <si>
    <t>Shield</t>
  </si>
  <si>
    <t>Confusion</t>
  </si>
  <si>
    <t>Clone Other</t>
  </si>
  <si>
    <t>wand_ai_890</t>
  </si>
  <si>
    <t>Non-Detection</t>
  </si>
  <si>
    <t>Monster Summoning 6</t>
  </si>
  <si>
    <t>Healing Curse</t>
  </si>
  <si>
    <t>Bigby's Crushing Hand</t>
  </si>
  <si>
    <t>Contagious Fear</t>
  </si>
  <si>
    <t>Death Trigger</t>
  </si>
  <si>
    <t>Invisibility</t>
  </si>
  <si>
    <t>wand_ai_900</t>
  </si>
  <si>
    <t>Spiritual Clarity</t>
  </si>
  <si>
    <t>Monster Summoning 4</t>
  </si>
  <si>
    <t>Expeditious Retreat</t>
  </si>
  <si>
    <t>False Dawn</t>
  </si>
  <si>
    <t>Mind Fog</t>
  </si>
  <si>
    <t>wand_ai_910</t>
  </si>
  <si>
    <t>True Dispel (P)</t>
  </si>
  <si>
    <t>Armor</t>
  </si>
  <si>
    <t>Dimension Door</t>
  </si>
  <si>
    <t>Sunray</t>
  </si>
  <si>
    <t>Greater Command</t>
  </si>
  <si>
    <t>Shadow Monsters</t>
  </si>
  <si>
    <t>wand_ai_920</t>
  </si>
  <si>
    <t>Familiar Spell</t>
  </si>
  <si>
    <t>Barrage</t>
  </si>
  <si>
    <t>Gedlee's Electric Barrier</t>
  </si>
  <si>
    <t>Feeblemind</t>
  </si>
  <si>
    <t>Energy Drain</t>
  </si>
  <si>
    <t>wand_ai_930</t>
  </si>
  <si>
    <t>Spell Trap</t>
  </si>
  <si>
    <t>Animal Summoning 2</t>
  </si>
  <si>
    <t>Ghostwalk</t>
  </si>
  <si>
    <t>Searing Smite</t>
  </si>
  <si>
    <t>wand_ai_940</t>
  </si>
  <si>
    <t>Remove Fear</t>
  </si>
  <si>
    <t>Grease</t>
  </si>
  <si>
    <t>Greater Living Lightning</t>
  </si>
  <si>
    <t>Hex</t>
  </si>
  <si>
    <t>wand_ai_950</t>
  </si>
  <si>
    <t>Protection from Petrification</t>
  </si>
  <si>
    <t>Holy Word</t>
  </si>
  <si>
    <t>Iron Body</t>
  </si>
  <si>
    <t>Fire Storm</t>
  </si>
  <si>
    <t>Animal Rage</t>
  </si>
  <si>
    <t>Favor of Illmater</t>
  </si>
  <si>
    <t>wand_ai_960</t>
  </si>
  <si>
    <t>Protection from Evil 10' Radius</t>
  </si>
  <si>
    <t>Animal Summoning 1</t>
  </si>
  <si>
    <t>Identify</t>
  </si>
  <si>
    <t>Cat's Grace</t>
  </si>
  <si>
    <t>Shout</t>
  </si>
  <si>
    <t>Mental Agility</t>
  </si>
  <si>
    <t>wand_ai_970</t>
  </si>
  <si>
    <t>Spirit Ward</t>
  </si>
  <si>
    <t>Colossal Growth</t>
  </si>
  <si>
    <t>Barkskin</t>
  </si>
  <si>
    <t>Goodberry</t>
  </si>
  <si>
    <t>Charm Person or Mammal</t>
  </si>
  <si>
    <t>Wither</t>
  </si>
  <si>
    <t>wand_ai_980</t>
  </si>
  <si>
    <t>Glyph of Warding</t>
  </si>
  <si>
    <t>Stalker</t>
  </si>
  <si>
    <t>Stone to Flesh</t>
  </si>
  <si>
    <t>Decastave</t>
  </si>
  <si>
    <t>Hold Animal</t>
  </si>
  <si>
    <t>Regeneration</t>
  </si>
  <si>
    <t>Nature's Beauty</t>
  </si>
  <si>
    <t>wand_ai_990</t>
  </si>
  <si>
    <t>Name</t>
  </si>
  <si>
    <t>Final School</t>
  </si>
  <si>
    <t>Count</t>
  </si>
  <si>
    <t>Result</t>
  </si>
  <si>
    <t>Base</t>
  </si>
  <si>
    <t>Suffix</t>
  </si>
  <si>
    <t>RAND</t>
  </si>
  <si>
    <t>OVERRIDE</t>
  </si>
  <si>
    <t>EV</t>
  </si>
  <si>
    <t>TR</t>
  </si>
  <si>
    <t>CO</t>
  </si>
  <si>
    <t>AB</t>
  </si>
  <si>
    <t>Core</t>
  </si>
  <si>
    <t>EEex</t>
  </si>
  <si>
    <t>OlvynSpells</t>
  </si>
  <si>
    <t>Caster Crafting</t>
  </si>
  <si>
    <t>IWDification</t>
  </si>
  <si>
    <t>True Strike</t>
  </si>
  <si>
    <t>Powerful</t>
  </si>
  <si>
    <t>Resist Fear</t>
  </si>
  <si>
    <t>Protection From Evil</t>
  </si>
  <si>
    <t>Sleep</t>
  </si>
  <si>
    <t>Detail</t>
  </si>
  <si>
    <t>SubSource</t>
  </si>
  <si>
    <t>Source</t>
  </si>
  <si>
    <t>Wand Code</t>
  </si>
  <si>
    <t>BDWAND01</t>
  </si>
  <si>
    <t>School</t>
  </si>
  <si>
    <t>Wand of Water Elemental Summoning</t>
  </si>
  <si>
    <t>WAND02</t>
  </si>
  <si>
    <t>WAND03</t>
  </si>
  <si>
    <t>WAND04</t>
  </si>
  <si>
    <t>WAND05</t>
  </si>
  <si>
    <t>WAND06</t>
  </si>
  <si>
    <t>WAND07</t>
  </si>
  <si>
    <t>WAND08</t>
  </si>
  <si>
    <t>WAND09</t>
  </si>
  <si>
    <t>WAND10</t>
  </si>
  <si>
    <t>WAND11</t>
  </si>
  <si>
    <t>WAND12</t>
  </si>
  <si>
    <t>WAND13</t>
  </si>
  <si>
    <t>WAND15</t>
  </si>
  <si>
    <t>WAND18</t>
  </si>
  <si>
    <t>WAND19</t>
  </si>
  <si>
    <t>Wand of Fear</t>
  </si>
  <si>
    <t>Wand of Magic Missiles</t>
  </si>
  <si>
    <t>Wand of Paralyzation</t>
  </si>
  <si>
    <t>Wand of Fire</t>
  </si>
  <si>
    <t>Wand of Frost</t>
  </si>
  <si>
    <t>Wand of Lightning</t>
  </si>
  <si>
    <t>Wand of Sleep</t>
  </si>
  <si>
    <t>Wand of Polymorphing</t>
  </si>
  <si>
    <t>Wand of Monster Summoning</t>
  </si>
  <si>
    <t>Wand of the Heavens</t>
  </si>
  <si>
    <t>Wand of Cloudkill</t>
  </si>
  <si>
    <t>Wand of Spell Striking</t>
  </si>
  <si>
    <t>Wand of Cursing</t>
  </si>
  <si>
    <t>Magic Missile</t>
  </si>
  <si>
    <t>Dancing Lights</t>
  </si>
  <si>
    <t>Faerie Fire</t>
  </si>
  <si>
    <t>CasterLevel</t>
  </si>
  <si>
    <t>BZ-10</t>
  </si>
  <si>
    <t>BZ-11</t>
  </si>
  <si>
    <t>BZ-12</t>
  </si>
  <si>
    <t>BZ-13</t>
  </si>
  <si>
    <t>BZ-14</t>
  </si>
  <si>
    <t>BZ-15</t>
  </si>
  <si>
    <t>BZ-16</t>
  </si>
  <si>
    <t>BZ-17</t>
  </si>
  <si>
    <t>BZ-18</t>
  </si>
  <si>
    <t>BZ-19</t>
  </si>
  <si>
    <t>BZ-20</t>
  </si>
  <si>
    <t>BZ-21</t>
  </si>
  <si>
    <t>BZ-22</t>
  </si>
  <si>
    <t>BZ-23</t>
  </si>
  <si>
    <t>BZ-24</t>
  </si>
  <si>
    <t>BZ-25</t>
  </si>
  <si>
    <t>BZ-26</t>
  </si>
  <si>
    <t>BZ-27</t>
  </si>
  <si>
    <t>BZ-28</t>
  </si>
  <si>
    <t>BZ-29</t>
  </si>
  <si>
    <t>BZ-30</t>
  </si>
  <si>
    <t>BZ-31</t>
  </si>
  <si>
    <t>BZ-32</t>
  </si>
  <si>
    <t>BZ-33</t>
  </si>
  <si>
    <t>BZ-34</t>
  </si>
  <si>
    <t>BZ-35</t>
  </si>
  <si>
    <t>BZ-36</t>
  </si>
  <si>
    <t>BZ-37</t>
  </si>
  <si>
    <t>BZ-38</t>
  </si>
  <si>
    <t>BZ-39</t>
  </si>
  <si>
    <t>BZ-40</t>
  </si>
  <si>
    <t>BZ-41</t>
  </si>
  <si>
    <t>BZ-42</t>
  </si>
  <si>
    <t>BZ-43</t>
  </si>
  <si>
    <t>BZ-44</t>
  </si>
  <si>
    <t>BZ-45</t>
  </si>
  <si>
    <t>BZ-46</t>
  </si>
  <si>
    <t>BZ-47</t>
  </si>
  <si>
    <t>BZ-48</t>
  </si>
  <si>
    <t>BZ-49</t>
  </si>
  <si>
    <t>BZ-50</t>
  </si>
  <si>
    <t>BZ-51</t>
  </si>
  <si>
    <t>BZ-52</t>
  </si>
  <si>
    <t>BZ-53</t>
  </si>
  <si>
    <t>BZ-54</t>
  </si>
  <si>
    <t>BZ-55</t>
  </si>
  <si>
    <t>BZ-56</t>
  </si>
  <si>
    <t>BZ-57</t>
  </si>
  <si>
    <t>BZ-58</t>
  </si>
  <si>
    <t>BZ-59</t>
  </si>
  <si>
    <t>BZ-60</t>
  </si>
  <si>
    <t>BZ-61</t>
  </si>
  <si>
    <t>BZ-62</t>
  </si>
  <si>
    <t>BZ-63</t>
  </si>
  <si>
    <t>BZ-64</t>
  </si>
  <si>
    <t>BZ-65</t>
  </si>
  <si>
    <t>BZ-66</t>
  </si>
  <si>
    <t>BZ-67</t>
  </si>
  <si>
    <t>BZ-68</t>
  </si>
  <si>
    <t>BZ-69</t>
  </si>
  <si>
    <t>BZ-70</t>
  </si>
  <si>
    <t>BZ-71</t>
  </si>
  <si>
    <t>BZ-72</t>
  </si>
  <si>
    <t>BZ-73</t>
  </si>
  <si>
    <t>BZ-74</t>
  </si>
  <si>
    <t>BZ-75</t>
  </si>
  <si>
    <t>BZ-76</t>
  </si>
  <si>
    <t>BZ-77</t>
  </si>
  <si>
    <t>BZ-78</t>
  </si>
  <si>
    <t>BZ-79</t>
  </si>
  <si>
    <t>BZ-80</t>
  </si>
  <si>
    <t>BZ-81</t>
  </si>
  <si>
    <t>BZ-82</t>
  </si>
  <si>
    <t>BZ-83</t>
  </si>
  <si>
    <t>BZ-84</t>
  </si>
  <si>
    <t>BZ-85</t>
  </si>
  <si>
    <t>BZ-86</t>
  </si>
  <si>
    <t>BZ-87</t>
  </si>
  <si>
    <t>BZ-88</t>
  </si>
  <si>
    <t>BZ-89</t>
  </si>
  <si>
    <t>BZ-90</t>
  </si>
  <si>
    <t>BZ-91</t>
  </si>
  <si>
    <t>BZ-92</t>
  </si>
  <si>
    <t>BZ-93</t>
  </si>
  <si>
    <t>BZ-94</t>
  </si>
  <si>
    <t>BZ-95</t>
  </si>
  <si>
    <t>BZ-96</t>
  </si>
  <si>
    <t>BZ-97</t>
  </si>
  <si>
    <t>BZ-98</t>
  </si>
  <si>
    <t>BZ-99</t>
  </si>
  <si>
    <t>BZ-A0</t>
  </si>
  <si>
    <t>Spell File</t>
  </si>
  <si>
    <t>WIZARD_CONJURE_WATER_ELEMENTAL</t>
  </si>
  <si>
    <t>SPWI101</t>
  </si>
  <si>
    <t>SPWI102</t>
  </si>
  <si>
    <t>SPWI103</t>
  </si>
  <si>
    <t>SPWI104</t>
  </si>
  <si>
    <t>SPWI105</t>
  </si>
  <si>
    <t>SPWI106</t>
  </si>
  <si>
    <t>SPWI107</t>
  </si>
  <si>
    <t>SPWI108</t>
  </si>
  <si>
    <t>SPWI110</t>
  </si>
  <si>
    <t>SPWI111</t>
  </si>
  <si>
    <t>SPWI112</t>
  </si>
  <si>
    <t>SPWI113</t>
  </si>
  <si>
    <t>SPWI114</t>
  </si>
  <si>
    <t>SPWI115</t>
  </si>
  <si>
    <t>SPWI116</t>
  </si>
  <si>
    <t>SPWI117</t>
  </si>
  <si>
    <t>SPWI118</t>
  </si>
  <si>
    <t>SPWI119</t>
  </si>
  <si>
    <t>SPWI120</t>
  </si>
  <si>
    <t>SPWI123</t>
  </si>
  <si>
    <t>SPWI124</t>
  </si>
  <si>
    <t>SPWI125</t>
  </si>
  <si>
    <t>SPWI126</t>
  </si>
  <si>
    <t>SPWI201</t>
  </si>
  <si>
    <t>SPWI202</t>
  </si>
  <si>
    <t>SPWI203</t>
  </si>
  <si>
    <t>SPWI205</t>
  </si>
  <si>
    <t>SPWI206</t>
  </si>
  <si>
    <t>SPWI207</t>
  </si>
  <si>
    <t>SPWI208</t>
  </si>
  <si>
    <t>SPWI209</t>
  </si>
  <si>
    <t>SPWI210</t>
  </si>
  <si>
    <t>SPWI211</t>
  </si>
  <si>
    <t>SPWI212</t>
  </si>
  <si>
    <t>SPWI213</t>
  </si>
  <si>
    <t>SPWI214</t>
  </si>
  <si>
    <t>SPWI215</t>
  </si>
  <si>
    <t>SPWI217</t>
  </si>
  <si>
    <t>SPWI218</t>
  </si>
  <si>
    <t>SPWI219</t>
  </si>
  <si>
    <t>SPWI220</t>
  </si>
  <si>
    <t>SPWI221</t>
  </si>
  <si>
    <t>SPWI222</t>
  </si>
  <si>
    <t>SPWI223</t>
  </si>
  <si>
    <t>SPWI224</t>
  </si>
  <si>
    <t>SPWI228</t>
  </si>
  <si>
    <t>SPPR101</t>
  </si>
  <si>
    <t>SPPR102</t>
  </si>
  <si>
    <t>SPPR103</t>
  </si>
  <si>
    <t>SPPR104</t>
  </si>
  <si>
    <t>SPPR105</t>
  </si>
  <si>
    <t>SPPR106</t>
  </si>
  <si>
    <t>SPPR107</t>
  </si>
  <si>
    <t>SPPR108</t>
  </si>
  <si>
    <t>SPPR109</t>
  </si>
  <si>
    <t>SPPR110</t>
  </si>
  <si>
    <t>SPPR111</t>
  </si>
  <si>
    <t>SPPR113</t>
  </si>
  <si>
    <t>SPPR116</t>
  </si>
  <si>
    <t>SPPR150</t>
  </si>
  <si>
    <t>Darkness 15' Radius</t>
  </si>
  <si>
    <t>SPPR201</t>
  </si>
  <si>
    <t>SPPR202</t>
  </si>
  <si>
    <t>SPPR203</t>
  </si>
  <si>
    <t>SPPR204</t>
  </si>
  <si>
    <t>SPPR205</t>
  </si>
  <si>
    <t>SPPR206</t>
  </si>
  <si>
    <t>SPPR207</t>
  </si>
  <si>
    <t>SPPR208</t>
  </si>
  <si>
    <t>SPPR209</t>
  </si>
  <si>
    <t>SPPR210</t>
  </si>
  <si>
    <t>SPPR211</t>
  </si>
  <si>
    <t>SPPR212</t>
  </si>
  <si>
    <t>SPPR213</t>
  </si>
  <si>
    <t>SPPR214</t>
  </si>
  <si>
    <t>SPPR250</t>
  </si>
  <si>
    <t>BZ-1_</t>
  </si>
  <si>
    <t>BZ-1A</t>
  </si>
  <si>
    <t>BZ-1B</t>
  </si>
  <si>
    <t>BZ-1C</t>
  </si>
  <si>
    <t>BZ-1D</t>
  </si>
  <si>
    <t>BZ-1E</t>
  </si>
  <si>
    <t>BZ-1F</t>
  </si>
  <si>
    <t>BZ-1G</t>
  </si>
  <si>
    <t>BZ-1H</t>
  </si>
  <si>
    <t>BZ-1I</t>
  </si>
  <si>
    <t>BZ-1J</t>
  </si>
  <si>
    <t>BZ-1K</t>
  </si>
  <si>
    <t>BZ-1L</t>
  </si>
  <si>
    <t>BZ-1M</t>
  </si>
  <si>
    <t>BZ-1N</t>
  </si>
  <si>
    <t>BZ-1O</t>
  </si>
  <si>
    <t>BZ-1P</t>
  </si>
  <si>
    <t>BZ-1Q</t>
  </si>
  <si>
    <t>BZ-1R</t>
  </si>
  <si>
    <t>BZ-1S</t>
  </si>
  <si>
    <t>BZ-1T</t>
  </si>
  <si>
    <t>BZ-1U</t>
  </si>
  <si>
    <t>BZ-1V</t>
  </si>
  <si>
    <t>BZ-1W</t>
  </si>
  <si>
    <t>BZ-1X</t>
  </si>
  <si>
    <t>BZ-1Y</t>
  </si>
  <si>
    <t>BZ-1Z</t>
  </si>
  <si>
    <t>SPWI301</t>
  </si>
  <si>
    <t>SPWI302</t>
  </si>
  <si>
    <t>SPWI303</t>
  </si>
  <si>
    <t>SPWI304</t>
  </si>
  <si>
    <t>SPWI305</t>
  </si>
  <si>
    <t>SPWI306</t>
  </si>
  <si>
    <t>SPWI307</t>
  </si>
  <si>
    <t>SPWI308</t>
  </si>
  <si>
    <t>SPWI309</t>
  </si>
  <si>
    <t>SPWI310</t>
  </si>
  <si>
    <t>SPWI311</t>
  </si>
  <si>
    <t>SPWI312</t>
  </si>
  <si>
    <t>SPWI313</t>
  </si>
  <si>
    <t>SPWI314</t>
  </si>
  <si>
    <t>SPWI315</t>
  </si>
  <si>
    <t>SPWI316</t>
  </si>
  <si>
    <t>SPWI317</t>
  </si>
  <si>
    <t>SPWI318</t>
  </si>
  <si>
    <t>SPWI319</t>
  </si>
  <si>
    <t>SPWI320</t>
  </si>
  <si>
    <t>SPWI321</t>
  </si>
  <si>
    <t>SPWI322</t>
  </si>
  <si>
    <t>SPWI324</t>
  </si>
  <si>
    <t>SPWI325</t>
  </si>
  <si>
    <t>SPWI326</t>
  </si>
  <si>
    <t>Lightning Bolt</t>
  </si>
  <si>
    <t>SPPR301</t>
  </si>
  <si>
    <t>SPPR302</t>
  </si>
  <si>
    <t>SPPR303</t>
  </si>
  <si>
    <t>SPPR304</t>
  </si>
  <si>
    <t>SPPR305</t>
  </si>
  <si>
    <t>SPPR306</t>
  </si>
  <si>
    <t>SPPR307</t>
  </si>
  <si>
    <t>SPPR308</t>
  </si>
  <si>
    <t>SPPR309</t>
  </si>
  <si>
    <t>SPPR310</t>
  </si>
  <si>
    <t>SPPR311</t>
  </si>
  <si>
    <t>SPPR312</t>
  </si>
  <si>
    <t>SPPR313</t>
  </si>
  <si>
    <t>SPPR314</t>
  </si>
  <si>
    <t>SPPR315</t>
  </si>
  <si>
    <t>SPPR317</t>
  </si>
  <si>
    <t>SPPR318</t>
  </si>
  <si>
    <t>SPPR319</t>
  </si>
  <si>
    <t>SPPR350</t>
  </si>
  <si>
    <t>BZ-2-</t>
  </si>
  <si>
    <t>BZ-2_</t>
  </si>
  <si>
    <t>BZ-2A</t>
  </si>
  <si>
    <t>BZ-2B</t>
  </si>
  <si>
    <t>BZ-2C</t>
  </si>
  <si>
    <t>BZ-2D</t>
  </si>
  <si>
    <t>BZ-2E</t>
  </si>
  <si>
    <t>BZ-2F</t>
  </si>
  <si>
    <t>BZ-2G</t>
  </si>
  <si>
    <t>BZ-2H</t>
  </si>
  <si>
    <t>BZ-2I</t>
  </si>
  <si>
    <t>BZ-2J</t>
  </si>
  <si>
    <t>BZ-2K</t>
  </si>
  <si>
    <t>BZ-2L</t>
  </si>
  <si>
    <t>BZ-2M</t>
  </si>
  <si>
    <t>BZ-2N</t>
  </si>
  <si>
    <t>BZ-2O</t>
  </si>
  <si>
    <t>BZ-2P</t>
  </si>
  <si>
    <t>BZ-2Q</t>
  </si>
  <si>
    <t>BZ-2R</t>
  </si>
  <si>
    <t>BZ-2S</t>
  </si>
  <si>
    <t>BZ-2T</t>
  </si>
  <si>
    <t>BZ-2U</t>
  </si>
  <si>
    <t>BZ-2V</t>
  </si>
  <si>
    <t>BZ-2W</t>
  </si>
  <si>
    <t>BZ-2X</t>
  </si>
  <si>
    <t>BZ-2Y</t>
  </si>
  <si>
    <t>BZ-2Z</t>
  </si>
  <si>
    <t>SPWI401</t>
  </si>
  <si>
    <t>SPWI402</t>
  </si>
  <si>
    <t>SPWI403</t>
  </si>
  <si>
    <t>SPWI404</t>
  </si>
  <si>
    <t>SPWI405</t>
  </si>
  <si>
    <t>SPWI406</t>
  </si>
  <si>
    <t>SPWI407</t>
  </si>
  <si>
    <t>SPWI408</t>
  </si>
  <si>
    <t>SPWI409</t>
  </si>
  <si>
    <t>SPWI410</t>
  </si>
  <si>
    <t>SPWI411</t>
  </si>
  <si>
    <t>SPWI412</t>
  </si>
  <si>
    <t>SPWI413</t>
  </si>
  <si>
    <t>SPWI414</t>
  </si>
  <si>
    <t>SPWI415</t>
  </si>
  <si>
    <t>SPWI416</t>
  </si>
  <si>
    <t>SPWI417</t>
  </si>
  <si>
    <t>SPWI418</t>
  </si>
  <si>
    <t>SPWI419</t>
  </si>
  <si>
    <t>SPWI420</t>
  </si>
  <si>
    <t>SPWI421</t>
  </si>
  <si>
    <t>SPWI423</t>
  </si>
  <si>
    <t>SPWI424</t>
  </si>
  <si>
    <t>SPWI425</t>
  </si>
  <si>
    <t>Polymorph Other</t>
  </si>
  <si>
    <t>SPPR401</t>
  </si>
  <si>
    <t>SPPR402</t>
  </si>
  <si>
    <t>SPPR403</t>
  </si>
  <si>
    <t>SPPR404</t>
  </si>
  <si>
    <t>SPPR405</t>
  </si>
  <si>
    <t>SPPR406</t>
  </si>
  <si>
    <t>SPPR407</t>
  </si>
  <si>
    <t>SPPR408</t>
  </si>
  <si>
    <t>SPPR409</t>
  </si>
  <si>
    <t>SPPR410</t>
  </si>
  <si>
    <t>SPPR411</t>
  </si>
  <si>
    <t>SPPR412</t>
  </si>
  <si>
    <t>SPPR413</t>
  </si>
  <si>
    <t>SPPR414</t>
  </si>
  <si>
    <t>SPPR415</t>
  </si>
  <si>
    <t>SPPR416</t>
  </si>
  <si>
    <t>SPPR417</t>
  </si>
  <si>
    <t>SPPR450</t>
  </si>
  <si>
    <t>Protection from Lightning</t>
  </si>
  <si>
    <t>BZ-3-</t>
  </si>
  <si>
    <t>BZ-3!</t>
  </si>
  <si>
    <t>BZ-3[</t>
  </si>
  <si>
    <t>BZ-3]</t>
  </si>
  <si>
    <t>BZ-3_</t>
  </si>
  <si>
    <t>BZ-3=</t>
  </si>
  <si>
    <t>BZ-3A</t>
  </si>
  <si>
    <t>BZ-3B</t>
  </si>
  <si>
    <t>BZ-3C</t>
  </si>
  <si>
    <t>BZ-3D</t>
  </si>
  <si>
    <t>BZ-3E</t>
  </si>
  <si>
    <t>BZ-3F</t>
  </si>
  <si>
    <t>BZ-3G</t>
  </si>
  <si>
    <t>BZ-3H</t>
  </si>
  <si>
    <t>BZ-3I</t>
  </si>
  <si>
    <t>BZ-3J</t>
  </si>
  <si>
    <t>BZ-3K</t>
  </si>
  <si>
    <t>BZ-3L</t>
  </si>
  <si>
    <t>BZ-3M</t>
  </si>
  <si>
    <t>BZ-3N</t>
  </si>
  <si>
    <t>BZ-3O</t>
  </si>
  <si>
    <t>BZ-3P</t>
  </si>
  <si>
    <t>BZ-3Q</t>
  </si>
  <si>
    <t>BZ-3R</t>
  </si>
  <si>
    <t>BZ-3S</t>
  </si>
  <si>
    <t>BZ-3T</t>
  </si>
  <si>
    <t>BZ-3U</t>
  </si>
  <si>
    <t>BZ-3V</t>
  </si>
  <si>
    <t>BZ-3W</t>
  </si>
  <si>
    <t>BZ-3X</t>
  </si>
  <si>
    <t>BZ-3Y</t>
  </si>
  <si>
    <t>BZ-3Z</t>
  </si>
  <si>
    <t>SPWI501</t>
  </si>
  <si>
    <t>SPWI502</t>
  </si>
  <si>
    <t>SPWI503</t>
  </si>
  <si>
    <t>SPWI504</t>
  </si>
  <si>
    <t>SPWI505</t>
  </si>
  <si>
    <t>SPWI506</t>
  </si>
  <si>
    <t>SPWI507</t>
  </si>
  <si>
    <t>SPWI508</t>
  </si>
  <si>
    <t>SPWI509</t>
  </si>
  <si>
    <t>SPWI510</t>
  </si>
  <si>
    <t>SPWI511</t>
  </si>
  <si>
    <t>SPWI512</t>
  </si>
  <si>
    <t>SPWI513</t>
  </si>
  <si>
    <t>SPWI514</t>
  </si>
  <si>
    <t>SPWI515</t>
  </si>
  <si>
    <t>SPWI516</t>
  </si>
  <si>
    <t>SPWI517</t>
  </si>
  <si>
    <t>SPWI518</t>
  </si>
  <si>
    <t>SPWI519</t>
  </si>
  <si>
    <t>SPWI520</t>
  </si>
  <si>
    <t>SPWI521</t>
  </si>
  <si>
    <t>SPWI522</t>
  </si>
  <si>
    <t>SPWI523</t>
  </si>
  <si>
    <t>SPPR501</t>
  </si>
  <si>
    <t>SPPR502</t>
  </si>
  <si>
    <t>SPPR503</t>
  </si>
  <si>
    <t>SPPR504</t>
  </si>
  <si>
    <t>SPPR505</t>
  </si>
  <si>
    <t>SPPR506</t>
  </si>
  <si>
    <t>SPPR507</t>
  </si>
  <si>
    <t>SPPR508</t>
  </si>
  <si>
    <t>SPPR509</t>
  </si>
  <si>
    <t>SPPR510</t>
  </si>
  <si>
    <t>SPPR511</t>
  </si>
  <si>
    <t>SPPR512</t>
  </si>
  <si>
    <t>SPPR513</t>
  </si>
  <si>
    <t>SPPR514</t>
  </si>
  <si>
    <t>SPPR515</t>
  </si>
  <si>
    <t>SPPR516</t>
  </si>
  <si>
    <t>SPPR517</t>
  </si>
  <si>
    <t>SPPR550</t>
  </si>
  <si>
    <t>Flame Strike</t>
  </si>
  <si>
    <t>True Seeing</t>
  </si>
  <si>
    <t>Iron Skins</t>
  </si>
  <si>
    <t>Mass Cure</t>
  </si>
  <si>
    <t>Cloud Kill</t>
  </si>
  <si>
    <t>Conjure Lesser Fire Elemental</t>
  </si>
  <si>
    <t>Conjure Lesser Air Elemental</t>
  </si>
  <si>
    <t>Conjure Lesser Earth Elemental</t>
  </si>
  <si>
    <t>Result RESREF</t>
  </si>
  <si>
    <t>BZ-4-</t>
  </si>
  <si>
    <t>BZ-4!</t>
  </si>
  <si>
    <t>BZ-4[</t>
  </si>
  <si>
    <t>BZ-4]</t>
  </si>
  <si>
    <t>BZ-4_</t>
  </si>
  <si>
    <t>BZ-4A</t>
  </si>
  <si>
    <t>BZ-4B</t>
  </si>
  <si>
    <t>BZ-4C</t>
  </si>
  <si>
    <t>BZ-4D</t>
  </si>
  <si>
    <t>BZ-4E</t>
  </si>
  <si>
    <t>BZ-4F</t>
  </si>
  <si>
    <t>BZ-4G</t>
  </si>
  <si>
    <t>BZ-4H</t>
  </si>
  <si>
    <t>BZ-4I</t>
  </si>
  <si>
    <t>BZ-4J</t>
  </si>
  <si>
    <t>BZ-4K</t>
  </si>
  <si>
    <t>BZ-4L</t>
  </si>
  <si>
    <t>BZ-4M</t>
  </si>
  <si>
    <t>BZ-4N</t>
  </si>
  <si>
    <t>BZ-4O</t>
  </si>
  <si>
    <t>BZ-4P</t>
  </si>
  <si>
    <t>BZ-4Q</t>
  </si>
  <si>
    <t>BZ-4R</t>
  </si>
  <si>
    <t>BZ-4S</t>
  </si>
  <si>
    <t>BZ-4T</t>
  </si>
  <si>
    <t>BZ-4U</t>
  </si>
  <si>
    <t>BZ-4V</t>
  </si>
  <si>
    <t>BZ-4W</t>
  </si>
  <si>
    <t>BZ-4X</t>
  </si>
  <si>
    <t>BZ-4Y</t>
  </si>
  <si>
    <t>BZ-4Z</t>
  </si>
  <si>
    <t>BZ-5-</t>
  </si>
  <si>
    <t>BZ-5!</t>
  </si>
  <si>
    <t>BZ-5[</t>
  </si>
  <si>
    <t>BZ-5]</t>
  </si>
  <si>
    <t>BZ-5_</t>
  </si>
  <si>
    <t>BZ-5A</t>
  </si>
  <si>
    <t>BZ-5B</t>
  </si>
  <si>
    <t>BZ-5C</t>
  </si>
  <si>
    <t>BZ-5D</t>
  </si>
  <si>
    <t>BZ-5E</t>
  </si>
  <si>
    <t>BZ-5F</t>
  </si>
  <si>
    <t>BZ-5G</t>
  </si>
  <si>
    <t>BZ-5H</t>
  </si>
  <si>
    <t>BZ-5I</t>
  </si>
  <si>
    <t>BZ-5J</t>
  </si>
  <si>
    <t>BZ-5K</t>
  </si>
  <si>
    <t>BZ-5L</t>
  </si>
  <si>
    <t>BZ-5M</t>
  </si>
  <si>
    <t>BZ-5N</t>
  </si>
  <si>
    <t>BZ-5O</t>
  </si>
  <si>
    <t>BZ-5P</t>
  </si>
  <si>
    <t>BZ-5Q</t>
  </si>
  <si>
    <t>BZ-5R</t>
  </si>
  <si>
    <t>BZ-5S</t>
  </si>
  <si>
    <t>BZ-5T</t>
  </si>
  <si>
    <t>BZ-5U</t>
  </si>
  <si>
    <t>BZ-5V</t>
  </si>
  <si>
    <t>BZ-5W</t>
  </si>
  <si>
    <t>BZ-5X</t>
  </si>
  <si>
    <t>BZ-5Y</t>
  </si>
  <si>
    <t>BZ-5Z</t>
  </si>
  <si>
    <t>BZ-4=</t>
  </si>
  <si>
    <t>BZ-3(</t>
  </si>
  <si>
    <t>BZ-3)</t>
  </si>
  <si>
    <t>SPWI601</t>
  </si>
  <si>
    <t>SPWI602</t>
  </si>
  <si>
    <t>SPWI603</t>
  </si>
  <si>
    <t>SPWI604</t>
  </si>
  <si>
    <t>SPWI605</t>
  </si>
  <si>
    <t>SPWI606</t>
  </si>
  <si>
    <t>SPWI607</t>
  </si>
  <si>
    <t>SPWI608</t>
  </si>
  <si>
    <t>SPWI609</t>
  </si>
  <si>
    <t>SPWI611</t>
  </si>
  <si>
    <t>SPWI612</t>
  </si>
  <si>
    <t>SPWI613</t>
  </si>
  <si>
    <t>SPWI614</t>
  </si>
  <si>
    <t>SPWI615</t>
  </si>
  <si>
    <t>SPWI616</t>
  </si>
  <si>
    <t>SPWI617</t>
  </si>
  <si>
    <t>SPWI618</t>
  </si>
  <si>
    <t>SPWI619</t>
  </si>
  <si>
    <t>SPWI620</t>
  </si>
  <si>
    <t>SPWI621</t>
  </si>
  <si>
    <t>SPWI622</t>
  </si>
  <si>
    <t>SPWI623</t>
  </si>
  <si>
    <t>SPWI624</t>
  </si>
  <si>
    <t>SPWI625</t>
  </si>
  <si>
    <t>SPPR601</t>
  </si>
  <si>
    <t>SPPR602</t>
  </si>
  <si>
    <t>SPPR603</t>
  </si>
  <si>
    <t>SPPR604</t>
  </si>
  <si>
    <t>SPPR605</t>
  </si>
  <si>
    <t>SPPR606</t>
  </si>
  <si>
    <t>SPPR607</t>
  </si>
  <si>
    <t>SPPR608</t>
  </si>
  <si>
    <t>SPPR609</t>
  </si>
  <si>
    <t>SPPR610</t>
  </si>
  <si>
    <t>SPPR611</t>
  </si>
  <si>
    <t>SPPR612</t>
  </si>
  <si>
    <t>SPPR613</t>
  </si>
  <si>
    <t>SPPR614</t>
  </si>
  <si>
    <t>SPPR650</t>
  </si>
  <si>
    <t>BZ-6-</t>
  </si>
  <si>
    <t>BZ-6!</t>
  </si>
  <si>
    <t>BZ-6_</t>
  </si>
  <si>
    <t>BZ-6A</t>
  </si>
  <si>
    <t>BZ-6B</t>
  </si>
  <si>
    <t>BZ-6C</t>
  </si>
  <si>
    <t>BZ-6D</t>
  </si>
  <si>
    <t>BZ-6E</t>
  </si>
  <si>
    <t>BZ-6F</t>
  </si>
  <si>
    <t>BZ-6G</t>
  </si>
  <si>
    <t>BZ-6H</t>
  </si>
  <si>
    <t>BZ-6I</t>
  </si>
  <si>
    <t>BZ-6J</t>
  </si>
  <si>
    <t>BZ-6K</t>
  </si>
  <si>
    <t>BZ-6L</t>
  </si>
  <si>
    <t>BZ-6M</t>
  </si>
  <si>
    <t>BZ-6N</t>
  </si>
  <si>
    <t>BZ-6O</t>
  </si>
  <si>
    <t>BZ-6P</t>
  </si>
  <si>
    <t>BZ-6Q</t>
  </si>
  <si>
    <t>BZ-6R</t>
  </si>
  <si>
    <t>BZ-6S</t>
  </si>
  <si>
    <t>BZ-6T</t>
  </si>
  <si>
    <t>BZ-6U</t>
  </si>
  <si>
    <t>BZ-6V</t>
  </si>
  <si>
    <t>BZ-6W</t>
  </si>
  <si>
    <t>BZ-6X</t>
  </si>
  <si>
    <t>BZ-6Y</t>
  </si>
  <si>
    <t>BZ-6Z</t>
  </si>
  <si>
    <t>SPWI701</t>
  </si>
  <si>
    <t>SPWI702</t>
  </si>
  <si>
    <t>SPWI703</t>
  </si>
  <si>
    <t>SPWI704</t>
  </si>
  <si>
    <t>SPWI705</t>
  </si>
  <si>
    <t>SPWI707</t>
  </si>
  <si>
    <t>SPWI708</t>
  </si>
  <si>
    <t>SPWI710</t>
  </si>
  <si>
    <t>SPWI711</t>
  </si>
  <si>
    <t>SPWI712</t>
  </si>
  <si>
    <t>SPWI713</t>
  </si>
  <si>
    <t>SPWI714</t>
  </si>
  <si>
    <t>SPWI715</t>
  </si>
  <si>
    <t>SPWI716</t>
  </si>
  <si>
    <t>SPWI717</t>
  </si>
  <si>
    <t>SPWI718</t>
  </si>
  <si>
    <t>SPWI719</t>
  </si>
  <si>
    <t>SPWI720</t>
  </si>
  <si>
    <t>SPWI721</t>
  </si>
  <si>
    <t>SPWI722</t>
  </si>
  <si>
    <t>SPWI723</t>
  </si>
  <si>
    <t>Power Word, Stun</t>
  </si>
  <si>
    <t>SPPR701</t>
  </si>
  <si>
    <t>SPPR702</t>
  </si>
  <si>
    <t>SPPR703</t>
  </si>
  <si>
    <t>SPPR704</t>
  </si>
  <si>
    <t>SPPR705</t>
  </si>
  <si>
    <t>SPPR706</t>
  </si>
  <si>
    <t>SPPR707</t>
  </si>
  <si>
    <t>SPPR708</t>
  </si>
  <si>
    <t>SPPR709</t>
  </si>
  <si>
    <t>SPPR710</t>
  </si>
  <si>
    <t>SPPR711</t>
  </si>
  <si>
    <t>SPPR712</t>
  </si>
  <si>
    <t>SPPR713</t>
  </si>
  <si>
    <t>SPPR715</t>
  </si>
  <si>
    <t>SPPR717</t>
  </si>
  <si>
    <t>SPPR718</t>
  </si>
  <si>
    <t>SPPR719</t>
  </si>
  <si>
    <t>SPPR720</t>
  </si>
  <si>
    <t>SPPR729</t>
  </si>
  <si>
    <t>SPPR750</t>
  </si>
  <si>
    <t>BZ-7[</t>
  </si>
  <si>
    <t>BZ-7]</t>
  </si>
  <si>
    <t>BZ-7-</t>
  </si>
  <si>
    <t>BZ-7!</t>
  </si>
  <si>
    <t>BZ-7_</t>
  </si>
  <si>
    <t>BZ-7A</t>
  </si>
  <si>
    <t>BZ-7B</t>
  </si>
  <si>
    <t>BZ-7C</t>
  </si>
  <si>
    <t>BZ-7D</t>
  </si>
  <si>
    <t>BZ-7E</t>
  </si>
  <si>
    <t>BZ-7F</t>
  </si>
  <si>
    <t>BZ-7G</t>
  </si>
  <si>
    <t>BZ-7H</t>
  </si>
  <si>
    <t>BZ-7I</t>
  </si>
  <si>
    <t>BZ-7J</t>
  </si>
  <si>
    <t>BZ-7K</t>
  </si>
  <si>
    <t>BZ-7L</t>
  </si>
  <si>
    <t>BZ-7M</t>
  </si>
  <si>
    <t>BZ-7N</t>
  </si>
  <si>
    <t>BZ-7O</t>
  </si>
  <si>
    <t>BZ-7P</t>
  </si>
  <si>
    <t>BZ-7Q</t>
  </si>
  <si>
    <t>BZ-7R</t>
  </si>
  <si>
    <t>BZ-7S</t>
  </si>
  <si>
    <t>BZ-7T</t>
  </si>
  <si>
    <t>BZ-7U</t>
  </si>
  <si>
    <t>BZ-7V</t>
  </si>
  <si>
    <t>BZ-7W</t>
  </si>
  <si>
    <t>BZ-7X</t>
  </si>
  <si>
    <t>BZ-7Y</t>
  </si>
  <si>
    <t>BZ-7Z</t>
  </si>
  <si>
    <t>SPWI802</t>
  </si>
  <si>
    <t>SPWI803</t>
  </si>
  <si>
    <t>SPWI804</t>
  </si>
  <si>
    <t>SPWI805</t>
  </si>
  <si>
    <t>SPWI807</t>
  </si>
  <si>
    <t>SPWI808</t>
  </si>
  <si>
    <t>SPWI809</t>
  </si>
  <si>
    <t>SPWI810</t>
  </si>
  <si>
    <t>SPWI811</t>
  </si>
  <si>
    <t>SPWI812</t>
  </si>
  <si>
    <t>SPWI813</t>
  </si>
  <si>
    <t>SPWI815</t>
  </si>
  <si>
    <t>SPWI816</t>
  </si>
  <si>
    <t>SPWI817</t>
  </si>
  <si>
    <t>SPWI818</t>
  </si>
  <si>
    <t>Spell Level</t>
  </si>
  <si>
    <t>BZ-8A</t>
  </si>
  <si>
    <t>BZ-8B</t>
  </si>
  <si>
    <t>BZ-8C</t>
  </si>
  <si>
    <t>BZ-8D</t>
  </si>
  <si>
    <t>BZ-8E</t>
  </si>
  <si>
    <t>SPWI902</t>
  </si>
  <si>
    <t>SPWI903</t>
  </si>
  <si>
    <t>SPWI905</t>
  </si>
  <si>
    <t>SPWI907</t>
  </si>
  <si>
    <t>SPWI908</t>
  </si>
  <si>
    <t>SPWI909</t>
  </si>
  <si>
    <t>SPWI910</t>
  </si>
  <si>
    <t>SPWI911</t>
  </si>
  <si>
    <t>SPWI912</t>
  </si>
  <si>
    <t>SPWI913</t>
  </si>
  <si>
    <t>SPWI914</t>
  </si>
  <si>
    <t>SPWI915</t>
  </si>
  <si>
    <t>SPWI916</t>
  </si>
  <si>
    <t>SPWI917</t>
  </si>
  <si>
    <t>SPWI918</t>
  </si>
  <si>
    <t>SPWI919</t>
  </si>
  <si>
    <t>BZ-9A</t>
  </si>
  <si>
    <t>BZ-9B</t>
  </si>
  <si>
    <t>BZ-9C</t>
  </si>
  <si>
    <t>BZ-9D</t>
  </si>
  <si>
    <t>BZ-9E</t>
  </si>
  <si>
    <t>BZ-9F</t>
  </si>
  <si>
    <t>BZ-A1</t>
  </si>
  <si>
    <t>BZ-A2</t>
  </si>
  <si>
    <t>BZ-A3</t>
  </si>
  <si>
    <t>BZ-A4</t>
  </si>
  <si>
    <t>BZ-A5</t>
  </si>
  <si>
    <t>BZ-A6</t>
  </si>
  <si>
    <t>BZ-A7</t>
  </si>
  <si>
    <t>BZ-A8</t>
  </si>
  <si>
    <t>BZ-A9</t>
  </si>
  <si>
    <t>BZ-AA</t>
  </si>
  <si>
    <t>BZ-AB</t>
  </si>
  <si>
    <t>BZ-AC</t>
  </si>
  <si>
    <t>BZ-AD</t>
  </si>
  <si>
    <t>BZ-AE</t>
  </si>
  <si>
    <t>BZ-AF</t>
  </si>
  <si>
    <t>BZ-AG</t>
  </si>
  <si>
    <t>BZ-AH</t>
  </si>
  <si>
    <t>SPWI920</t>
  </si>
  <si>
    <t>SPWI922</t>
  </si>
  <si>
    <t>SPWI925</t>
  </si>
  <si>
    <t>SPWI921</t>
  </si>
  <si>
    <t>SPWI923</t>
  </si>
  <si>
    <t>SPWI924</t>
  </si>
  <si>
    <t>SPPR721</t>
  </si>
  <si>
    <t>SPPR725</t>
  </si>
  <si>
    <t>SPPR751</t>
  </si>
  <si>
    <t>Q</t>
  </si>
  <si>
    <t>BZ-Q0</t>
  </si>
  <si>
    <t>BZ-Q1</t>
  </si>
  <si>
    <t>BZ-Q2</t>
  </si>
  <si>
    <t>OHDWAND1</t>
  </si>
  <si>
    <t>Wand of Glitterdust</t>
  </si>
  <si>
    <t>BG2EE</t>
  </si>
  <si>
    <t>OHNWAND1</t>
  </si>
  <si>
    <t>Wand of Whips</t>
  </si>
  <si>
    <t>RODS01</t>
  </si>
  <si>
    <t>Rod of Absorbtion</t>
  </si>
  <si>
    <t>Rod of Resurrection</t>
  </si>
  <si>
    <t>Rod of Reversal</t>
  </si>
  <si>
    <t>RODS03</t>
  </si>
  <si>
    <t>RODS06</t>
  </si>
  <si>
    <t>WANDARM</t>
  </si>
  <si>
    <t>Wand of Armory</t>
  </si>
  <si>
    <t>IWDEE</t>
  </si>
  <si>
    <t>WANDCOR</t>
  </si>
  <si>
    <t>Wand of Corrosion</t>
  </si>
  <si>
    <t>WANDFRE</t>
  </si>
  <si>
    <t>Wand of Freezing Death</t>
  </si>
  <si>
    <t>WANDTRP</t>
  </si>
  <si>
    <t>Wand of Trap Detection</t>
  </si>
  <si>
    <t>WANDMIS</t>
  </si>
  <si>
    <t>Pemby's Wand of Many Missiles</t>
  </si>
  <si>
    <t>Magic Missile level 5</t>
  </si>
  <si>
    <t>SPPR722</t>
  </si>
  <si>
    <t>SPPR723</t>
  </si>
  <si>
    <t>SPPR724</t>
  </si>
  <si>
    <t>SPPR726</t>
  </si>
  <si>
    <t>SPPR727</t>
  </si>
  <si>
    <t>SPPR728</t>
  </si>
  <si>
    <t>SPPR730</t>
  </si>
  <si>
    <t>SPPR731</t>
  </si>
  <si>
    <t>SPPR732</t>
  </si>
  <si>
    <t>BZ-Q3</t>
  </si>
  <si>
    <t>BZ-Q4</t>
  </si>
  <si>
    <t>BZ-Q5</t>
  </si>
  <si>
    <t>BZ-Q6</t>
  </si>
  <si>
    <t>BZ-Q7</t>
  </si>
  <si>
    <t>BZ-Q8</t>
  </si>
  <si>
    <t>BZ-Q9</t>
  </si>
  <si>
    <t>BZ-QA</t>
  </si>
  <si>
    <t>BZ-QB</t>
  </si>
  <si>
    <t>WIZARD_EXPEDITIOUS_RETREAT</t>
  </si>
  <si>
    <t>CLERIC_CURSE</t>
  </si>
  <si>
    <t>CLERIC_CAUSE_LIGHT_WOUNDS</t>
  </si>
  <si>
    <t>CLERIC_SUNSCORCH</t>
  </si>
  <si>
    <t>BZ-W0</t>
  </si>
  <si>
    <t>BZ-W1</t>
  </si>
  <si>
    <t>BZ-W2</t>
  </si>
  <si>
    <t>BZ-W3</t>
  </si>
  <si>
    <t>WIZARD_SNILLOCS_SNOWBALL_SWARM</t>
  </si>
  <si>
    <t>WIZARD_DECASTAVE</t>
  </si>
  <si>
    <t>WIZARD_CATS_GRACE</t>
  </si>
  <si>
    <t>CLERIC_CURE_MODERATE_WOUNDS</t>
  </si>
  <si>
    <t>CLERIC_ALICORN_LANCE</t>
  </si>
  <si>
    <t>CLERIC_BEAST_CLAW</t>
  </si>
  <si>
    <t>CLERIC_CAUSE_MODERATE_WOUNDS</t>
  </si>
  <si>
    <t>WIZARD_ICELANCE</t>
  </si>
  <si>
    <t>WIZARD_LANCE_OF_DISRUPTION</t>
  </si>
  <si>
    <t>CLERIC_PRAYER</t>
  </si>
  <si>
    <t>CLERIC_CAUSE_DISEASE</t>
  </si>
  <si>
    <t>CLERIC_EXALTATION</t>
  </si>
  <si>
    <t>CLERIC_MOONBLADE</t>
  </si>
  <si>
    <t>CLERIC_CIRCLE_OF_BONES</t>
  </si>
  <si>
    <t>CLERIC_SPIKE_GROWTH</t>
  </si>
  <si>
    <t>CLERIC_CLOUDBURST</t>
  </si>
  <si>
    <t>CLERIC_MOLD_TOUCH</t>
  </si>
  <si>
    <t>CLERIC_STORM_SHELL</t>
  </si>
  <si>
    <t>CLERIC_CAUSE_MEDIUM_WOUNDS</t>
  </si>
  <si>
    <t>CLERIC_FAVOR_OF_ILMATER</t>
  </si>
  <si>
    <t>WIZARD_BELTYNS_BURNING_BLOOD</t>
  </si>
  <si>
    <t>WIZARD_EMOTION_COURAGE</t>
  </si>
  <si>
    <t>WIZARD_EMOTION_HOPE</t>
  </si>
  <si>
    <t>WIZARD_EMOTION_FEAR</t>
  </si>
  <si>
    <t>WIZARD_MORDENKAINENS_FORCE_MISSILES</t>
  </si>
  <si>
    <t>WIZARD_SHOUT</t>
  </si>
  <si>
    <t>WIZARD_VITRIOLIC_SPHERE</t>
  </si>
  <si>
    <t>WIZARD_SHADOW_MONSTERS</t>
  </si>
  <si>
    <t>Emotion: Fear</t>
  </si>
  <si>
    <t>CLERIC_STATIC_CHARGE</t>
  </si>
  <si>
    <t>CLERIC_RECITATION</t>
  </si>
  <si>
    <t>CLERIC_BLOOD_RAGE</t>
  </si>
  <si>
    <t>CLERIC_CLOUD_OF_PESTILENCE</t>
  </si>
  <si>
    <t>CLERIC_UNFAILING_ENDURANCE</t>
  </si>
  <si>
    <t>CLERIC_STAR_METAL_CUDGEL</t>
  </si>
  <si>
    <t>CLERIC_SMASHING_WAVE</t>
  </si>
  <si>
    <t>CLERIC_THORN_SPRAY</t>
  </si>
  <si>
    <t>CLERIC_WALL_OF_MOONLIGHT</t>
  </si>
  <si>
    <t>CLERIC_CAUSE_SERIOUS_WOUNDS_IWD</t>
  </si>
  <si>
    <t>CLERIC_GIANT_INSECT</t>
  </si>
  <si>
    <t>WIZARD_SHROUD_OF_FLAME</t>
  </si>
  <si>
    <t>WIZARD_SUMMON_SHADOW</t>
  </si>
  <si>
    <t>WIZARD_CONJURE_LESSER_WATER_ELEMENTAL</t>
  </si>
  <si>
    <t>WIZARD_DEMI_SHADOW_MONSTERS</t>
  </si>
  <si>
    <t>CLERIC_RIGHTEOUS_WRATH_OF_THE_FAITHFUL</t>
  </si>
  <si>
    <t>CLERIC_SPIKE_STONES</t>
  </si>
  <si>
    <t>CLERIC_SHIELD_OF_LATHANDER</t>
  </si>
  <si>
    <t>CLERIC_UNDEAD_WARD</t>
  </si>
  <si>
    <t>CLERIC_ANIMAL_RAGE</t>
  </si>
  <si>
    <t>CLERIC_MASS_CAUSE_LIGHT_WOUNDS</t>
  </si>
  <si>
    <t>CLERIC_CAUSE_CRITICAL_WOUNDS_IWD</t>
  </si>
  <si>
    <t>Conjure Lesser Water Elemental</t>
  </si>
  <si>
    <t>WIZARD_MONSTER_SUMMONING_4</t>
  </si>
  <si>
    <t>WIZARD_OTILUKES_FREEZING_SPHERE</t>
  </si>
  <si>
    <t>WIZARD_DARTS_OF_BONE</t>
  </si>
  <si>
    <t>WIZARD_SOUL_EATER</t>
  </si>
  <si>
    <t>WIZARD_TROLLISH_FORTITUDE</t>
  </si>
  <si>
    <t>WIZARD_ANTIMAGIC_SHELL</t>
  </si>
  <si>
    <t>WIZARD_LICH_TOUCH</t>
  </si>
  <si>
    <t>WIZARD_SHADES</t>
  </si>
  <si>
    <t>Conjure Water Elemental</t>
  </si>
  <si>
    <t>CLERIC_ENTROPY_SHIELD</t>
  </si>
  <si>
    <t>CLERIC_WHIRLWIND</t>
  </si>
  <si>
    <t>CLERIC_SPIRITUAL_WRATH</t>
  </si>
  <si>
    <t>WIZARD_ACID_STORM</t>
  </si>
  <si>
    <t>WIZARD_SUFFOCATE</t>
  </si>
  <si>
    <t>WIZARD_MONSTER_SUMMONING_5</t>
  </si>
  <si>
    <t>WIZARD_MORDENKAINENS_SWORD_IWD</t>
  </si>
  <si>
    <t>WIZARD_MALAVONS_RAGE</t>
  </si>
  <si>
    <t>WIZARD_SEVEN_EYES</t>
  </si>
  <si>
    <t>Mordenkainen's Force Blade</t>
  </si>
  <si>
    <t>CLERIC_ENERGY_DRAIN</t>
  </si>
  <si>
    <t>CLERIC_SYMBOL_PAIN</t>
  </si>
  <si>
    <t>CLERIC_SYMBOL_HOPELESSNESS</t>
  </si>
  <si>
    <t>CLERIC_IMPERVIOUS_SANCTITY_OF_MIND</t>
  </si>
  <si>
    <t>CLERIC_DESTRUCTION</t>
  </si>
  <si>
    <t>CLERIC_GREATER_SHIELD_OF_LATHANDER</t>
  </si>
  <si>
    <t>CLERIC_MIST_OF_ELDATH</t>
  </si>
  <si>
    <t>CLERIC_STALKER</t>
  </si>
  <si>
    <t>CLERIC_WITHER</t>
  </si>
  <si>
    <t>WIZARD_MIND_BLANK</t>
  </si>
  <si>
    <t>WIZARD_GREAT_SHOUT</t>
  </si>
  <si>
    <t>WIZARD_IRON_BODY</t>
  </si>
  <si>
    <t>WIZARD_MONSTER_SUMMONING_6</t>
  </si>
  <si>
    <t>WIZARD_MONSTER_SUMMONING_7</t>
  </si>
  <si>
    <t>CLERIC_PHYSICAL_MIRROR</t>
  </si>
  <si>
    <t>CLERIC_PRODUCE_FIRE</t>
  </si>
  <si>
    <t>BZ-W4</t>
  </si>
  <si>
    <t>BZ-W5</t>
  </si>
  <si>
    <t>BZ-W6</t>
  </si>
  <si>
    <t>BZ-W7</t>
  </si>
  <si>
    <t>BZ-W8</t>
  </si>
  <si>
    <t>BZ-W9</t>
  </si>
  <si>
    <t>BZ-WA</t>
  </si>
  <si>
    <t>MEWI151</t>
  </si>
  <si>
    <t>MEWI152</t>
  </si>
  <si>
    <t>MEWI154</t>
  </si>
  <si>
    <t>MEWI155</t>
  </si>
  <si>
    <t>MEWI160</t>
  </si>
  <si>
    <t>MEWI251</t>
  </si>
  <si>
    <t>MEWI252</t>
  </si>
  <si>
    <t>MEWI253</t>
  </si>
  <si>
    <t>MEWI254</t>
  </si>
  <si>
    <t>MEWI255</t>
  </si>
  <si>
    <t>MEWI258</t>
  </si>
  <si>
    <t>MEWI351</t>
  </si>
  <si>
    <t>MEWI353</t>
  </si>
  <si>
    <t>MEWI354</t>
  </si>
  <si>
    <t>MEWI355</t>
  </si>
  <si>
    <t>MEWI356</t>
  </si>
  <si>
    <t>MEWI357</t>
  </si>
  <si>
    <t>MEWI361</t>
  </si>
  <si>
    <t>MEWI451</t>
  </si>
  <si>
    <t>MEWI452</t>
  </si>
  <si>
    <t>MEWI453</t>
  </si>
  <si>
    <t>MEWI454</t>
  </si>
  <si>
    <t>MEWI457</t>
  </si>
  <si>
    <t>MEWI554</t>
  </si>
  <si>
    <t>MEWI555</t>
  </si>
  <si>
    <t>MEWI557</t>
  </si>
  <si>
    <t>MEWI560</t>
  </si>
  <si>
    <t>MEWI563</t>
  </si>
  <si>
    <t>MEWI565</t>
  </si>
  <si>
    <t>MEWI566</t>
  </si>
  <si>
    <t>MEWI651</t>
  </si>
  <si>
    <t>MEWI652</t>
  </si>
  <si>
    <t>MEWI653</t>
  </si>
  <si>
    <t>MEWI656</t>
  </si>
  <si>
    <t>MEWI657</t>
  </si>
  <si>
    <t>MEWI658</t>
  </si>
  <si>
    <t>MEWI754</t>
  </si>
  <si>
    <t>MEWI759</t>
  </si>
  <si>
    <t>MEWI760</t>
  </si>
  <si>
    <t>MEWI851</t>
  </si>
  <si>
    <t>MEWI852</t>
  </si>
  <si>
    <t>MEWI857</t>
  </si>
  <si>
    <t>MEWI859</t>
  </si>
  <si>
    <t>MEWI860</t>
  </si>
  <si>
    <t>MEWI861</t>
  </si>
  <si>
    <t>MEWI862</t>
  </si>
  <si>
    <t>MEWI951</t>
  </si>
  <si>
    <t>MEWI952</t>
  </si>
  <si>
    <t>MEWI953</t>
  </si>
  <si>
    <t>MEWI954</t>
  </si>
  <si>
    <t>MEWI959</t>
  </si>
  <si>
    <t>MEWI960</t>
  </si>
  <si>
    <t>MEWI964</t>
  </si>
  <si>
    <t>MEWI965</t>
  </si>
  <si>
    <t>A</t>
  </si>
  <si>
    <t>MEPR151</t>
  </si>
  <si>
    <t>MEPR153</t>
  </si>
  <si>
    <t>MEPR154</t>
  </si>
  <si>
    <t>MEPR155</t>
  </si>
  <si>
    <t>MEPR156</t>
  </si>
  <si>
    <t>MEPR157</t>
  </si>
  <si>
    <t>MEPR251</t>
  </si>
  <si>
    <t>MEPR252</t>
  </si>
  <si>
    <t>MEPR253</t>
  </si>
  <si>
    <t>MEPR254</t>
  </si>
  <si>
    <t>MEPR354</t>
  </si>
  <si>
    <t>MEPR356</t>
  </si>
  <si>
    <t>MEPR359</t>
  </si>
  <si>
    <t>MEPR451</t>
  </si>
  <si>
    <t>MEPR453</t>
  </si>
  <si>
    <t>MEPR457</t>
  </si>
  <si>
    <t>Spirit Armor (for Shaman)</t>
  </si>
  <si>
    <t>MEPR553</t>
  </si>
  <si>
    <t>MEPR557</t>
  </si>
  <si>
    <t>MEPR558</t>
  </si>
  <si>
    <t>Protection from the Elements (Nature casters)</t>
  </si>
  <si>
    <t>MEPR652</t>
  </si>
  <si>
    <t>MEPR654</t>
  </si>
  <si>
    <t>MEPR656</t>
  </si>
  <si>
    <t>MEPR657</t>
  </si>
  <si>
    <t>MEPR658</t>
  </si>
  <si>
    <t>MEPR751</t>
  </si>
  <si>
    <t>MEPR755</t>
  </si>
  <si>
    <t>MEPR351</t>
  </si>
  <si>
    <t>MEPR452</t>
  </si>
  <si>
    <t>MEPR754</t>
  </si>
  <si>
    <t>MEPR756</t>
  </si>
  <si>
    <t>MEPR758</t>
  </si>
  <si>
    <t>MEPR766</t>
  </si>
  <si>
    <t>MEWI551</t>
  </si>
  <si>
    <t>MEWI558</t>
  </si>
  <si>
    <t>MEPR653</t>
  </si>
  <si>
    <t>MEPR753</t>
  </si>
  <si>
    <t>MEPR759</t>
  </si>
  <si>
    <t>MEPR760</t>
  </si>
  <si>
    <t>MEWI855</t>
  </si>
  <si>
    <t>MEWI863</t>
  </si>
  <si>
    <t>MEWI955</t>
  </si>
  <si>
    <t>MEWI957</t>
  </si>
  <si>
    <t>MEWI958</t>
  </si>
  <si>
    <t>MEWI966</t>
  </si>
  <si>
    <t>MEWI962</t>
  </si>
  <si>
    <t>MEWI963</t>
  </si>
  <si>
    <t>MEWI968</t>
  </si>
  <si>
    <t>MEWI156</t>
  </si>
  <si>
    <t>MEWI157</t>
  </si>
  <si>
    <t>MEWI158</t>
  </si>
  <si>
    <t>MEWI159</t>
  </si>
  <si>
    <t>MEPR152</t>
  </si>
  <si>
    <t>MEWI257</t>
  </si>
  <si>
    <t>MEWI259</t>
  </si>
  <si>
    <t>MEWI260</t>
  </si>
  <si>
    <t>MEPR255</t>
  </si>
  <si>
    <t>MEPR256</t>
  </si>
  <si>
    <t>MEWI352</t>
  </si>
  <si>
    <t>MEWI358</t>
  </si>
  <si>
    <t>MEWI359</t>
  </si>
  <si>
    <t>MEWI360</t>
  </si>
  <si>
    <t>MEPR352</t>
  </si>
  <si>
    <t>MEPR353</t>
  </si>
  <si>
    <t>MEPR355</t>
  </si>
  <si>
    <t>MEPR357</t>
  </si>
  <si>
    <t>MEPR358</t>
  </si>
  <si>
    <t>MEPR360</t>
  </si>
  <si>
    <t>MEPR361</t>
  </si>
  <si>
    <t>MEWI455</t>
  </si>
  <si>
    <t>MEWI458</t>
  </si>
  <si>
    <t>MEWI459</t>
  </si>
  <si>
    <t>MEPR455</t>
  </si>
  <si>
    <t>MEPR456</t>
  </si>
  <si>
    <t>MEWI552</t>
  </si>
  <si>
    <t>MEWI559</t>
  </si>
  <si>
    <t>MEWI567</t>
  </si>
  <si>
    <t>MEWI568</t>
  </si>
  <si>
    <t>MEPR554</t>
  </si>
  <si>
    <t>MEWI654</t>
  </si>
  <si>
    <t>MEPR660</t>
  </si>
  <si>
    <t>MEPR661</t>
  </si>
  <si>
    <t>MEWI753</t>
  </si>
  <si>
    <t>MEWI755</t>
  </si>
  <si>
    <t>MEWI757</t>
  </si>
  <si>
    <t>MEWI758</t>
  </si>
  <si>
    <t>MEPR757</t>
  </si>
  <si>
    <t>MEPR762</t>
  </si>
  <si>
    <t>MEWI853</t>
  </si>
  <si>
    <t>MEWI858</t>
  </si>
  <si>
    <t>MEWI961</t>
  </si>
  <si>
    <t>MEWI967</t>
  </si>
  <si>
    <t>MEWI256</t>
  </si>
  <si>
    <t>MEWI456</t>
  </si>
  <si>
    <t>EEex + Powerful</t>
  </si>
  <si>
    <t>MEWI562</t>
  </si>
  <si>
    <t>MEWI564</t>
  </si>
  <si>
    <t>MEPR551</t>
  </si>
  <si>
    <t>MEPR552</t>
  </si>
  <si>
    <t>MEPR555</t>
  </si>
  <si>
    <t>MEPR556</t>
  </si>
  <si>
    <t>MEWI655</t>
  </si>
  <si>
    <t>MEWI660</t>
  </si>
  <si>
    <t>MEPR655</t>
  </si>
  <si>
    <t>MEPR659</t>
  </si>
  <si>
    <t>MEWI854</t>
  </si>
  <si>
    <t>MEWI856</t>
  </si>
  <si>
    <t>MEWI956</t>
  </si>
  <si>
    <t>MEPR765</t>
  </si>
  <si>
    <t xml:space="preserve">MEPR454 </t>
  </si>
  <si>
    <t>No IWD</t>
  </si>
  <si>
    <t>MEWI556</t>
  </si>
  <si>
    <t>BZ-O0</t>
  </si>
  <si>
    <t>BZ-O1</t>
  </si>
  <si>
    <t>BZ-O2</t>
  </si>
  <si>
    <t>BZ-O3</t>
  </si>
  <si>
    <t>BZ-O4</t>
  </si>
  <si>
    <t>BZ-O5</t>
  </si>
  <si>
    <t>BZ-O6</t>
  </si>
  <si>
    <t>BZ-O7</t>
  </si>
  <si>
    <t>BZ-O8</t>
  </si>
  <si>
    <t>BZ-O9</t>
  </si>
  <si>
    <t>BZ-OA</t>
  </si>
  <si>
    <t>BZ-OB</t>
  </si>
  <si>
    <t>BZ-OC</t>
  </si>
  <si>
    <t>BZ-OD</t>
  </si>
  <si>
    <t>BZ-OE</t>
  </si>
  <si>
    <t>BZ-OF</t>
  </si>
  <si>
    <t>BZ-OG</t>
  </si>
  <si>
    <t>BZ-OH</t>
  </si>
  <si>
    <t>BZ-OI</t>
  </si>
  <si>
    <t>BZ-OJ</t>
  </si>
  <si>
    <t>BZ-OK</t>
  </si>
  <si>
    <t>BZ-OL</t>
  </si>
  <si>
    <t>BZ-OM</t>
  </si>
  <si>
    <t>BZ-OO</t>
  </si>
  <si>
    <t>BZ-OP</t>
  </si>
  <si>
    <t>BZ-OQ</t>
  </si>
  <si>
    <t>BZ-OR</t>
  </si>
  <si>
    <t>BZ-OS</t>
  </si>
  <si>
    <t>BZ-OT</t>
  </si>
  <si>
    <t>BZ-OU</t>
  </si>
  <si>
    <t>BZ-OV</t>
  </si>
  <si>
    <t>BZ-OW</t>
  </si>
  <si>
    <t>BZ-OX</t>
  </si>
  <si>
    <t>BZ-OY</t>
  </si>
  <si>
    <t>BZ-OZ</t>
  </si>
  <si>
    <t>BZ-P1</t>
  </si>
  <si>
    <t>BZ-P2</t>
  </si>
  <si>
    <t>BZ-P3</t>
  </si>
  <si>
    <t>BZ-P4</t>
  </si>
  <si>
    <t>BZ-P5</t>
  </si>
  <si>
    <t>BZ-P6</t>
  </si>
  <si>
    <t>BZ-P7</t>
  </si>
  <si>
    <t>BZ-P8</t>
  </si>
  <si>
    <t>BZ-P9</t>
  </si>
  <si>
    <t>BZ-PA</t>
  </si>
  <si>
    <t>BZ-PB</t>
  </si>
  <si>
    <t>BZ-PC</t>
  </si>
  <si>
    <t>BZ-PD</t>
  </si>
  <si>
    <t>BZ-PE</t>
  </si>
  <si>
    <t>BZ-PF</t>
  </si>
  <si>
    <t>BZ-PG</t>
  </si>
  <si>
    <t>BZ-PH</t>
  </si>
  <si>
    <t>BZ-PI</t>
  </si>
  <si>
    <t>BZ-PJ</t>
  </si>
  <si>
    <t>BZ-PK</t>
  </si>
  <si>
    <t>BZ-PL</t>
  </si>
  <si>
    <t>BZ-PM</t>
  </si>
  <si>
    <t>BZ-PO</t>
  </si>
  <si>
    <t>BZ-PP</t>
  </si>
  <si>
    <t>BZ-PQ</t>
  </si>
  <si>
    <t>BZ-PR</t>
  </si>
  <si>
    <t>BZ-PS</t>
  </si>
  <si>
    <t>BZ-PT</t>
  </si>
  <si>
    <t>BZ-PU</t>
  </si>
  <si>
    <t>BZ-PV</t>
  </si>
  <si>
    <t>BZ-PW</t>
  </si>
  <si>
    <t>BZ-PX</t>
  </si>
  <si>
    <t>BZ-PY</t>
  </si>
  <si>
    <t>BZ-PZ</t>
  </si>
  <si>
    <t>BZ-P0</t>
  </si>
  <si>
    <t>BZ-QC</t>
  </si>
  <si>
    <t>BZ-QD</t>
  </si>
  <si>
    <t>BZ-QE</t>
  </si>
  <si>
    <t>BZ-QF</t>
  </si>
  <si>
    <t>BZ-QG</t>
  </si>
  <si>
    <t>BZ-QH</t>
  </si>
  <si>
    <t>BZ-QI</t>
  </si>
  <si>
    <t>BZ-QJ</t>
  </si>
  <si>
    <t>BZ-QK</t>
  </si>
  <si>
    <t>BZ-QL</t>
  </si>
  <si>
    <t>BZ-QM</t>
  </si>
  <si>
    <t>BZ-QO</t>
  </si>
  <si>
    <t>BZ-QP</t>
  </si>
  <si>
    <t>BZ-QQ</t>
  </si>
  <si>
    <t>BZ-QR</t>
  </si>
  <si>
    <t>BZ-QS</t>
  </si>
  <si>
    <t>BZ-QT</t>
  </si>
  <si>
    <t>BZ-QU</t>
  </si>
  <si>
    <t>BZ-QV</t>
  </si>
  <si>
    <t>BZ-QW</t>
  </si>
  <si>
    <t>BZ-QX</t>
  </si>
  <si>
    <t>BZ-QY</t>
  </si>
  <si>
    <t>BZ-QZ</t>
  </si>
  <si>
    <t>BZ-R0</t>
  </si>
  <si>
    <t>BZ-R1</t>
  </si>
  <si>
    <t>BZ-R2</t>
  </si>
  <si>
    <t>BZ-R3</t>
  </si>
  <si>
    <t>BZ-R4</t>
  </si>
  <si>
    <t>BZ-R5</t>
  </si>
  <si>
    <t>BZ-R6</t>
  </si>
  <si>
    <t>BZ-R7</t>
  </si>
  <si>
    <t>BZ-R8</t>
  </si>
  <si>
    <t>BZ-R9</t>
  </si>
  <si>
    <t>BZ-RA</t>
  </si>
  <si>
    <t>BZ-RB</t>
  </si>
  <si>
    <t>BZ-RC</t>
  </si>
  <si>
    <t>BZ-RD</t>
  </si>
  <si>
    <t>BZ-RE</t>
  </si>
  <si>
    <t>BZ-RF</t>
  </si>
  <si>
    <t>BZ-RG</t>
  </si>
  <si>
    <t>BZ-RH</t>
  </si>
  <si>
    <t>BZ-RI</t>
  </si>
  <si>
    <t>BZ-RJ</t>
  </si>
  <si>
    <t>BZ-RK</t>
  </si>
  <si>
    <t>BZ-RL</t>
  </si>
  <si>
    <t>BZ-RM</t>
  </si>
  <si>
    <t>BZ-RO</t>
  </si>
  <si>
    <t>BZ-RP</t>
  </si>
  <si>
    <t>BZ-RQ</t>
  </si>
  <si>
    <t>BZ-RR</t>
  </si>
  <si>
    <t>BZ-RS</t>
  </si>
  <si>
    <t>BZ-RT</t>
  </si>
  <si>
    <t>BZ-RU</t>
  </si>
  <si>
    <t>BZ-RV</t>
  </si>
  <si>
    <t>BZ-RW</t>
  </si>
  <si>
    <t>BZ-RX</t>
  </si>
  <si>
    <t>BZ-RY</t>
  </si>
  <si>
    <t>BZ-RZ</t>
  </si>
  <si>
    <t>BZ-S0</t>
  </si>
  <si>
    <t>BZ-S1</t>
  </si>
  <si>
    <t>BZ-S2</t>
  </si>
  <si>
    <t>BZ-S3</t>
  </si>
  <si>
    <t>BZ-S4</t>
  </si>
  <si>
    <t>BZ-S5</t>
  </si>
  <si>
    <t>BZ-S6</t>
  </si>
  <si>
    <t>BZ-S7</t>
  </si>
  <si>
    <t>BZ-S8</t>
  </si>
  <si>
    <t>BZ-S9</t>
  </si>
  <si>
    <t>BZ-SA</t>
  </si>
  <si>
    <t>BZ-SB</t>
  </si>
  <si>
    <t>BZ-SC</t>
  </si>
  <si>
    <t>BZ-SD</t>
  </si>
  <si>
    <t>BZ-SE</t>
  </si>
  <si>
    <t>BZ-SF</t>
  </si>
  <si>
    <t>BZ-SG</t>
  </si>
  <si>
    <t>BZ-SH</t>
  </si>
  <si>
    <t>BZ-SI</t>
  </si>
  <si>
    <t>BZ-SJ</t>
  </si>
  <si>
    <t>BZ-RN</t>
  </si>
  <si>
    <t>BZ-QN</t>
  </si>
  <si>
    <t>BZ-PN</t>
  </si>
  <si>
    <t>BZ-ON</t>
  </si>
  <si>
    <t>Base Game</t>
  </si>
  <si>
    <t>SPWI317 (ghost armor) / SPWI114 (shield)</t>
  </si>
  <si>
    <t>SPWI724 (Acid Storm) / SPWI614 (DeathFog)</t>
  </si>
  <si>
    <t>SPPR205 (Find traps)</t>
  </si>
  <si>
    <t>SPWI304 (Fireball) / SPWI217 (Agannazar's Scorcher)</t>
  </si>
  <si>
    <t>SPWI204 (Snilloc) / SPWI327 (Icelance) / SPWI404 (Ice Storm)</t>
  </si>
  <si>
    <t>Wand of Wonder</t>
  </si>
  <si>
    <t>various. TBD in recipes</t>
  </si>
  <si>
    <t>Wand of the Apprenti</t>
  </si>
  <si>
    <t>Custom</t>
  </si>
  <si>
    <t>Magic Missile, Web, Warding whip?</t>
  </si>
  <si>
    <t xml:space="preserve">SPWI223 / / </t>
  </si>
  <si>
    <t>SPWI608 / Pierce Magic / Breach</t>
  </si>
  <si>
    <t>BZ-W_</t>
  </si>
  <si>
    <t>BZ-WB</t>
  </si>
  <si>
    <t>BZ-WC</t>
  </si>
  <si>
    <t>BZ-WD</t>
  </si>
  <si>
    <t>BZ-WE</t>
  </si>
  <si>
    <t>BZ-WF</t>
  </si>
  <si>
    <t>BZ-WG</t>
  </si>
  <si>
    <t>BZ-WH</t>
  </si>
  <si>
    <t>BZ-WI</t>
  </si>
  <si>
    <t>BZ-WJ</t>
  </si>
  <si>
    <t>BZ-WK</t>
  </si>
  <si>
    <t>BZ-WL</t>
  </si>
  <si>
    <t>BZ-WM</t>
  </si>
  <si>
    <t>BZ-WN</t>
  </si>
  <si>
    <t>BZ-WO</t>
  </si>
  <si>
    <t>BZ-WP</t>
  </si>
  <si>
    <t>BZ-WQ</t>
  </si>
  <si>
    <t>BZ-WR</t>
  </si>
  <si>
    <t>BZ-WS</t>
  </si>
  <si>
    <t>BZ-WT</t>
  </si>
  <si>
    <t>BZ-WU</t>
  </si>
  <si>
    <t>BZ-WV</t>
  </si>
  <si>
    <t>BZ-WW</t>
  </si>
  <si>
    <t>BZ-WX</t>
  </si>
  <si>
    <t>BZ-WY</t>
  </si>
  <si>
    <t>BZ-WZ</t>
  </si>
  <si>
    <t>BZ-X_</t>
  </si>
  <si>
    <t>BZ-X0</t>
  </si>
  <si>
    <t>BZ-X1</t>
  </si>
  <si>
    <t>BZ-X2</t>
  </si>
  <si>
    <t>BZ-X3</t>
  </si>
  <si>
    <t>BZ-X4</t>
  </si>
  <si>
    <t>BZ-X5</t>
  </si>
  <si>
    <t>BZ-X6</t>
  </si>
  <si>
    <t>BZ-X7</t>
  </si>
  <si>
    <t>BZ-X8</t>
  </si>
  <si>
    <t>BZ-X9</t>
  </si>
  <si>
    <t>BZ-XA</t>
  </si>
  <si>
    <t>BZ-XB</t>
  </si>
  <si>
    <t>BZ-XC</t>
  </si>
  <si>
    <t>BZ-XD</t>
  </si>
  <si>
    <t>BZ-XE</t>
  </si>
  <si>
    <t>BZ-XF</t>
  </si>
  <si>
    <t>BZ-XG</t>
  </si>
  <si>
    <t>BZ-XH</t>
  </si>
  <si>
    <t>BZ-XI</t>
  </si>
  <si>
    <t>BZ-XJ</t>
  </si>
  <si>
    <t>BZ-XK</t>
  </si>
  <si>
    <t>BZ-XL</t>
  </si>
  <si>
    <t>BZ-XM</t>
  </si>
  <si>
    <t>BZ-XN</t>
  </si>
  <si>
    <t>BZ-XO</t>
  </si>
  <si>
    <t>BZ-XP</t>
  </si>
  <si>
    <t>BZ-XQ</t>
  </si>
  <si>
    <t>BZ-XR</t>
  </si>
  <si>
    <t>BZ-XS</t>
  </si>
  <si>
    <t>BZ-XT</t>
  </si>
  <si>
    <t>BZ-XU</t>
  </si>
  <si>
    <t>BZ-XV</t>
  </si>
  <si>
    <t>BZ-XW</t>
  </si>
  <si>
    <t>BZ-XX</t>
  </si>
  <si>
    <t>BZ-XY</t>
  </si>
  <si>
    <t>BZ-XZ</t>
  </si>
  <si>
    <t>BZ-Y_</t>
  </si>
  <si>
    <t>BZ-Y0</t>
  </si>
  <si>
    <t>BZ-Y1</t>
  </si>
  <si>
    <t>BZ-Y2</t>
  </si>
  <si>
    <t>BZ-Y3</t>
  </si>
  <si>
    <t>BZ-Y4</t>
  </si>
  <si>
    <t>BZ-Y5</t>
  </si>
  <si>
    <t>BZ-Y6</t>
  </si>
  <si>
    <t>BZ-Y7</t>
  </si>
  <si>
    <t>BZ-Y8</t>
  </si>
  <si>
    <t>BZ-Y9</t>
  </si>
  <si>
    <t>BZ-YA</t>
  </si>
  <si>
    <t>BZ-YB</t>
  </si>
  <si>
    <t>BZ-YC</t>
  </si>
  <si>
    <t>BZ-YD</t>
  </si>
  <si>
    <t>BZ-YE</t>
  </si>
  <si>
    <t>BZ-YF</t>
  </si>
  <si>
    <t>BZ-YG</t>
  </si>
  <si>
    <t>BZ-YH</t>
  </si>
  <si>
    <t>Spell School</t>
  </si>
  <si>
    <t>Image Suffix</t>
  </si>
  <si>
    <t>Image Name</t>
  </si>
  <si>
    <t>Match Row</t>
  </si>
  <si>
    <t>BAM</t>
  </si>
  <si>
    <t>IWAND03</t>
  </si>
  <si>
    <t>IWAND13</t>
  </si>
  <si>
    <t>BAM Override</t>
  </si>
  <si>
    <t>IWAND11</t>
  </si>
  <si>
    <t>IWAND07</t>
  </si>
  <si>
    <t>IWAND09</t>
  </si>
  <si>
    <t>IWAND04</t>
  </si>
  <si>
    <t>wand_ai_080_AB</t>
  </si>
  <si>
    <t>IWAND08</t>
  </si>
  <si>
    <t>wand_ai_400_DI</t>
  </si>
  <si>
    <t>Note</t>
  </si>
  <si>
    <t>BAM Final</t>
  </si>
  <si>
    <t>Spell</t>
  </si>
  <si>
    <t>Image</t>
  </si>
  <si>
    <t>Evocation</t>
  </si>
  <si>
    <t>If Olvyn, lower caster level to 9</t>
  </si>
  <si>
    <t>wand_ai_A00_CO</t>
  </si>
  <si>
    <t>wand_ai_670_CO</t>
  </si>
  <si>
    <t>wand_ai_660_CO</t>
  </si>
  <si>
    <t>wand_ai_590_CO</t>
  </si>
  <si>
    <t>wand_ai_610_CO</t>
  </si>
  <si>
    <t>wand_ai_160_DI</t>
  </si>
  <si>
    <t>wand_ai_560_EN</t>
  </si>
  <si>
    <t>wand_ai_520_EV</t>
  </si>
  <si>
    <t>wand_ai_770_NE</t>
  </si>
  <si>
    <t>wand_ai_750_TR</t>
  </si>
  <si>
    <t>wand_ai_070_TR</t>
  </si>
  <si>
    <t>wand_ai_080_TR</t>
  </si>
  <si>
    <t>Usability:
Mage</t>
  </si>
  <si>
    <t>Usability:
Cleric</t>
  </si>
  <si>
    <t>Usability:
Druid</t>
  </si>
  <si>
    <t>Usability:
Bard</t>
  </si>
  <si>
    <t>Usability:
Paladin</t>
  </si>
  <si>
    <t>Usability:
Ranger</t>
  </si>
  <si>
    <t>Usability:
Shaman</t>
  </si>
  <si>
    <t>Usability:
Good</t>
  </si>
  <si>
    <t>Usability:
... Neutral</t>
  </si>
  <si>
    <t>Usability:
Evil</t>
  </si>
  <si>
    <t>Usability:
Lawful</t>
  </si>
  <si>
    <t>Usability:
Neutral ...</t>
  </si>
  <si>
    <t>Usability:
Chaotic</t>
  </si>
  <si>
    <t>Usability
Any Class</t>
  </si>
  <si>
    <t>Magnitude:
Opcode</t>
  </si>
  <si>
    <t>Magnitude:
Offset</t>
  </si>
  <si>
    <t>Duration:
Opcode</t>
  </si>
  <si>
    <t>Duration:
Offset</t>
  </si>
  <si>
    <t>Magnitude 2:
Opcode</t>
  </si>
  <si>
    <t>Magnitude 2:
Offset</t>
  </si>
  <si>
    <t>If Olvyn, lower caster level to 1</t>
  </si>
  <si>
    <t>if IWD, reduce cater level to 7</t>
  </si>
  <si>
    <t>if IWD, reduce cater level to 5</t>
  </si>
  <si>
    <t>SPWI217 (Agannazar's Scorcher) / SPWI404 (Ice Storm) / SPWI503 (Cone of Cold)</t>
  </si>
  <si>
    <t>Kit
Restrictions</t>
  </si>
  <si>
    <t>WM only</t>
  </si>
  <si>
    <t>Obscuring Mist</t>
  </si>
  <si>
    <t>Chromatic Orb: 1st</t>
  </si>
  <si>
    <t>Chromatic Orb: 2nd</t>
  </si>
  <si>
    <t>Chromatic Orb: 3rd</t>
  </si>
  <si>
    <t>Chromatic Orb: 4th</t>
  </si>
  <si>
    <t>Chromatic Orb: 5th</t>
  </si>
  <si>
    <t>Chromatic Orb: 6th</t>
  </si>
  <si>
    <t>Chromatic Orb: 7th</t>
  </si>
  <si>
    <t>Chromatic Orb: 8th</t>
  </si>
  <si>
    <t>Chromatic Orb: 10th</t>
  </si>
  <si>
    <t>Chromatic Orb: 12th</t>
  </si>
  <si>
    <t>Expected Title STTREF</t>
  </si>
  <si>
    <t>Expected Description STTREF</t>
  </si>
  <si>
    <t>Title STRREF Match</t>
  </si>
  <si>
    <t>Description
STRREF
Match</t>
  </si>
  <si>
    <t>Animal Summoning I</t>
  </si>
  <si>
    <t>Spell Revisions</t>
  </si>
  <si>
    <t>Regenerate Light Wounds</t>
  </si>
  <si>
    <t>Usability might change by mod</t>
  </si>
  <si>
    <t>Strength of Stone</t>
  </si>
  <si>
    <t>Monster Summoning I</t>
  </si>
  <si>
    <t>Magical Stone</t>
  </si>
  <si>
    <t>Title
STRREF
IWD</t>
  </si>
  <si>
    <t>Title
STRREF
Olvyn</t>
  </si>
  <si>
    <t>Title
STRREF
BG(2)EE</t>
  </si>
  <si>
    <t>Description
STRREF
Olvyn</t>
  </si>
  <si>
    <t>Description
STRREF
BG(2)EE</t>
  </si>
  <si>
    <t>Title
STRREF
Spell Rev.</t>
  </si>
  <si>
    <t>Description
STRREF
Spell Rev.</t>
  </si>
  <si>
    <t>Olvyn behavior change: Identify Creature;
Spell Rev. starts at level 1 priest instead</t>
  </si>
  <si>
    <t>Description
STRREF
IWD</t>
  </si>
  <si>
    <t>BZ-YI</t>
  </si>
  <si>
    <t>Identify Creature</t>
  </si>
  <si>
    <t>BZ-YJ</t>
  </si>
  <si>
    <t>Battering Ram</t>
  </si>
  <si>
    <t>Monster Summoning II</t>
  </si>
  <si>
    <t>BZ-YK</t>
  </si>
  <si>
    <t>BZ-YL</t>
  </si>
  <si>
    <t>Resist Elements</t>
  </si>
  <si>
    <t>Sound Burst</t>
  </si>
  <si>
    <t>BZ-YM</t>
  </si>
  <si>
    <t>VARIES</t>
  </si>
  <si>
    <t>Animal Summoning II</t>
  </si>
  <si>
    <t>BZ-YN</t>
  </si>
  <si>
    <t>Fire Trap</t>
  </si>
  <si>
    <t>BZ-YO</t>
  </si>
  <si>
    <t>Gust of Wind</t>
  </si>
  <si>
    <t>BZ-YP</t>
  </si>
  <si>
    <t>Know Opponent</t>
  </si>
  <si>
    <t>BZ-YQ</t>
  </si>
  <si>
    <t>Regenerate Moderate Wounds</t>
  </si>
  <si>
    <t>BZ-YR</t>
  </si>
  <si>
    <t>Monster Summoning 1 9+</t>
  </si>
  <si>
    <t>Absorb Spell</t>
  </si>
  <si>
    <t>Animate Dead: Skeleton</t>
  </si>
  <si>
    <t>Animate Dead: Skeleton Warrior +1 BS</t>
  </si>
  <si>
    <t>Animate Dead: Skeleton Warrior LS</t>
  </si>
  <si>
    <t>Animate Dead: Skeleton Warrior +1 LS</t>
  </si>
  <si>
    <t>Animate Dead: Skeleton Warrior +1 2HS</t>
  </si>
  <si>
    <t>Animate Dead: Greater Skeleton</t>
  </si>
  <si>
    <t>BZ-YS</t>
  </si>
  <si>
    <t>Hold Person or Animal</t>
  </si>
  <si>
    <t>Break Enchantment</t>
  </si>
  <si>
    <t>BZ-YT</t>
  </si>
  <si>
    <t>BZ-YU</t>
  </si>
  <si>
    <t>Animal Summoning III</t>
  </si>
  <si>
    <t>BZ-YV</t>
  </si>
  <si>
    <t>Magic Fang</t>
  </si>
  <si>
    <t>BZ-YW</t>
  </si>
  <si>
    <t>Regenerate Serious Wounds</t>
  </si>
  <si>
    <t>BZ-YX</t>
  </si>
  <si>
    <t>BZ-YY</t>
  </si>
  <si>
    <t>Dimension Jump</t>
  </si>
  <si>
    <t>Monster Summoning 1 5-8</t>
  </si>
  <si>
    <t>Monster Summoning 2: 7-9</t>
  </si>
  <si>
    <t>Monster Summoning 2: 12+</t>
  </si>
  <si>
    <t>BZ-YZ</t>
  </si>
  <si>
    <t>Fire Shield</t>
  </si>
  <si>
    <t>Fireshield (Red)</t>
  </si>
  <si>
    <t>Spider Spawn: Giant Spider</t>
  </si>
  <si>
    <t>Spider Spawn: Phase Spider</t>
  </si>
  <si>
    <t>Spider Spawn: Sword Spider</t>
  </si>
  <si>
    <t>Protection from Elemental Energy</t>
  </si>
  <si>
    <t>BZ-Z_</t>
  </si>
  <si>
    <t>BZ-Z-</t>
  </si>
  <si>
    <t>BZ-Z!</t>
  </si>
  <si>
    <t>BZ-Z(</t>
  </si>
  <si>
    <t>BZ-Z)</t>
  </si>
  <si>
    <t>BZ-Z[</t>
  </si>
  <si>
    <t>BZ-Z=</t>
  </si>
  <si>
    <t>BZ-Z0</t>
  </si>
  <si>
    <t>BZ-Z1</t>
  </si>
  <si>
    <t>BZ-Z2</t>
  </si>
  <si>
    <t>BZ-Z3</t>
  </si>
  <si>
    <t>BZ-Z4</t>
  </si>
  <si>
    <t>BZ-Z5</t>
  </si>
  <si>
    <t>BZ-Z6</t>
  </si>
  <si>
    <t>BZ-Z7</t>
  </si>
  <si>
    <t>BZ-Z8</t>
  </si>
  <si>
    <t>BZ-Z9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</si>
</sst>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7"/>
      <color rgb="FFAE81FF"/>
      <name val="Consolas"/>
      <family val="3"/>
    </font>
    <font>
      <sz val="10"/>
      <color rgb="FF000000"/>
      <name val="Monospaced"/>
    </font>
    <font>
      <b/>
      <i/>
      <sz val="11"/>
      <color theme="1"/>
      <name val="Arial"/>
      <family val="2"/>
      <scheme val="minor"/>
    </font>
    <font>
      <sz val="10"/>
      <color rgb="FF000000"/>
      <name val="Consolas"/>
      <family val="3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/>
  </cellStyleXfs>
  <cellXfs count="74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0" borderId="0" xfId="1"/>
    <xf numFmtId="0" fontId="15" fillId="0" borderId="0" xfId="1" applyFont="1" applyAlignment="1">
      <alignment vertical="center"/>
    </xf>
    <xf numFmtId="0" fontId="16" fillId="0" borderId="0" xfId="1" applyFont="1"/>
    <xf numFmtId="0" fontId="17" fillId="0" borderId="0" xfId="0" applyFont="1" applyAlignment="1">
      <alignment vertical="center"/>
    </xf>
    <xf numFmtId="0" fontId="6" fillId="0" borderId="0" xfId="1" applyAlignment="1">
      <alignment horizontal="right"/>
    </xf>
    <xf numFmtId="0" fontId="6" fillId="2" borderId="0" xfId="1" applyFill="1"/>
    <xf numFmtId="0" fontId="6" fillId="3" borderId="0" xfId="1" applyFill="1"/>
    <xf numFmtId="0" fontId="6" fillId="4" borderId="0" xfId="1" applyFill="1"/>
    <xf numFmtId="0" fontId="6" fillId="5" borderId="0" xfId="1" applyFill="1"/>
    <xf numFmtId="0" fontId="6" fillId="6" borderId="0" xfId="1" applyFill="1"/>
    <xf numFmtId="0" fontId="6" fillId="7" borderId="0" xfId="1" applyFill="1"/>
    <xf numFmtId="0" fontId="6" fillId="8" borderId="0" xfId="1" applyFill="1"/>
    <xf numFmtId="0" fontId="6" fillId="9" borderId="0" xfId="1" applyFill="1"/>
    <xf numFmtId="0" fontId="6" fillId="10" borderId="0" xfId="1" applyFill="1"/>
    <xf numFmtId="0" fontId="6" fillId="11" borderId="0" xfId="1" applyFill="1"/>
    <xf numFmtId="0" fontId="6" fillId="12" borderId="0" xfId="1" applyFill="1"/>
    <xf numFmtId="0" fontId="6" fillId="13" borderId="0" xfId="1" applyFill="1"/>
    <xf numFmtId="0" fontId="6" fillId="14" borderId="0" xfId="1" applyFill="1"/>
    <xf numFmtId="0" fontId="6" fillId="15" borderId="0" xfId="1" applyFill="1"/>
    <xf numFmtId="0" fontId="6" fillId="16" borderId="0" xfId="1" applyFill="1"/>
    <xf numFmtId="0" fontId="6" fillId="17" borderId="0" xfId="1" applyFill="1"/>
    <xf numFmtId="0" fontId="6" fillId="18" borderId="0" xfId="1" applyFill="1"/>
    <xf numFmtId="0" fontId="6" fillId="19" borderId="0" xfId="1" applyFill="1"/>
    <xf numFmtId="0" fontId="6" fillId="20" borderId="0" xfId="1" applyFill="1"/>
    <xf numFmtId="0" fontId="6" fillId="21" borderId="0" xfId="1" applyFill="1"/>
    <xf numFmtId="0" fontId="6" fillId="22" borderId="0" xfId="1" applyFill="1"/>
    <xf numFmtId="0" fontId="6" fillId="23" borderId="0" xfId="1" applyFill="1"/>
    <xf numFmtId="0" fontId="6" fillId="24" borderId="0" xfId="1" applyFill="1"/>
    <xf numFmtId="0" fontId="6" fillId="25" borderId="0" xfId="1" applyFill="1"/>
    <xf numFmtId="0" fontId="6" fillId="26" borderId="0" xfId="1" applyFill="1"/>
    <xf numFmtId="0" fontId="6" fillId="27" borderId="0" xfId="1" applyFill="1"/>
    <xf numFmtId="0" fontId="6" fillId="28" borderId="0" xfId="1" applyFill="1"/>
    <xf numFmtId="0" fontId="6" fillId="29" borderId="0" xfId="1" applyFill="1"/>
    <xf numFmtId="0" fontId="6" fillId="30" borderId="0" xfId="1" applyFill="1"/>
    <xf numFmtId="0" fontId="6" fillId="31" borderId="0" xfId="1" applyFill="1"/>
    <xf numFmtId="0" fontId="6" fillId="32" borderId="0" xfId="1" applyFill="1"/>
    <xf numFmtId="0" fontId="6" fillId="33" borderId="0" xfId="1" applyFill="1"/>
    <xf numFmtId="0" fontId="6" fillId="34" borderId="0" xfId="1" applyFill="1"/>
    <xf numFmtId="0" fontId="6" fillId="35" borderId="0" xfId="1" applyFill="1"/>
    <xf numFmtId="0" fontId="6" fillId="36" borderId="0" xfId="1" applyFill="1"/>
    <xf numFmtId="0" fontId="6" fillId="37" borderId="0" xfId="1" applyFill="1"/>
    <xf numFmtId="0" fontId="6" fillId="38" borderId="0" xfId="1" applyFill="1"/>
    <xf numFmtId="0" fontId="6" fillId="0" borderId="0" xfId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16" fillId="0" borderId="0" xfId="1" applyFont="1" applyAlignment="1">
      <alignment wrapText="1"/>
    </xf>
    <xf numFmtId="0" fontId="14" fillId="0" borderId="0" xfId="0" applyFont="1" applyAlignment="1">
      <alignment vertical="center"/>
    </xf>
    <xf numFmtId="0" fontId="6" fillId="0" borderId="0" xfId="1" applyAlignment="1">
      <alignment horizontal="left" indent="1"/>
    </xf>
    <xf numFmtId="164" fontId="6" fillId="0" borderId="0" xfId="1" applyNumberFormat="1"/>
    <xf numFmtId="0" fontId="12" fillId="0" borderId="0" xfId="1" applyFont="1" applyAlignment="1">
      <alignment wrapText="1"/>
    </xf>
    <xf numFmtId="164" fontId="19" fillId="0" borderId="0" xfId="0" applyNumberFormat="1" applyFont="1"/>
    <xf numFmtId="0" fontId="19" fillId="0" borderId="0" xfId="0" applyFont="1"/>
    <xf numFmtId="0" fontId="6" fillId="0" borderId="0" xfId="0" applyFont="1"/>
    <xf numFmtId="0" fontId="14" fillId="0" borderId="0" xfId="0" applyFont="1"/>
    <xf numFmtId="0" fontId="5" fillId="0" borderId="0" xfId="1" applyFont="1"/>
    <xf numFmtId="0" fontId="5" fillId="0" borderId="0" xfId="1" applyFont="1" applyAlignment="1">
      <alignment horizontal="center"/>
    </xf>
    <xf numFmtId="0" fontId="4" fillId="0" borderId="0" xfId="1" applyFont="1"/>
    <xf numFmtId="0" fontId="3" fillId="0" borderId="0" xfId="1" applyFont="1"/>
    <xf numFmtId="0" fontId="3" fillId="0" borderId="0" xfId="1" applyFont="1" applyAlignment="1">
      <alignment horizontal="left" indent="1"/>
    </xf>
    <xf numFmtId="0" fontId="3" fillId="0" borderId="0" xfId="1" applyFont="1" applyAlignment="1">
      <alignment horizontal="center"/>
    </xf>
    <xf numFmtId="0" fontId="2" fillId="0" borderId="0" xfId="1" applyFont="1"/>
    <xf numFmtId="0" fontId="2" fillId="12" borderId="0" xfId="1" applyFont="1" applyFill="1"/>
    <xf numFmtId="0" fontId="2" fillId="0" borderId="0" xfId="1" applyFont="1" applyAlignment="1">
      <alignment horizontal="left" indent="1"/>
    </xf>
    <xf numFmtId="0" fontId="2" fillId="14" borderId="0" xfId="1" applyFont="1" applyFill="1" applyAlignment="1">
      <alignment horizontal="left" indent="1"/>
    </xf>
    <xf numFmtId="0" fontId="1" fillId="0" borderId="0" xfId="1" applyFont="1"/>
  </cellXfs>
  <cellStyles count="2">
    <cellStyle name="Normal" xfId="0" builtinId="0"/>
    <cellStyle name="Normal 2" xfId="1" xr:uid="{A81FE9D8-52C3-4623-A945-939B1B60B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285875" cy="1285875"/>
    <xdr:pic>
      <xdr:nvPicPr>
        <xdr:cNvPr id="2" name="image2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285875" cy="1285875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285875" cy="1285875"/>
    <xdr:pic>
      <xdr:nvPicPr>
        <xdr:cNvPr id="4" name="image18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285875" cy="1285875"/>
    <xdr:pic>
      <xdr:nvPicPr>
        <xdr:cNvPr id="5" name="image2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285875" cy="128587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285875" cy="1285875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285875" cy="1285875"/>
    <xdr:pic>
      <xdr:nvPicPr>
        <xdr:cNvPr id="8" name="image1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247775" cy="12858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285875" cy="1285875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285875" cy="1285875"/>
    <xdr:pic>
      <xdr:nvPicPr>
        <xdr:cNvPr id="11" name="image1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285875" cy="1285875"/>
    <xdr:pic>
      <xdr:nvPicPr>
        <xdr:cNvPr id="12" name="image1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285875" cy="1285875"/>
    <xdr:pic>
      <xdr:nvPicPr>
        <xdr:cNvPr id="13" name="image2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285875" cy="128587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285875" cy="1285875"/>
    <xdr:pic>
      <xdr:nvPicPr>
        <xdr:cNvPr id="15" name="image2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285875" cy="1285875"/>
    <xdr:pic>
      <xdr:nvPicPr>
        <xdr:cNvPr id="16" name="image16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285875" cy="1285875"/>
    <xdr:pic>
      <xdr:nvPicPr>
        <xdr:cNvPr id="17" name="image2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285875" cy="1285875"/>
    <xdr:pic>
      <xdr:nvPicPr>
        <xdr:cNvPr id="18" name="image1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285875" cy="1285875"/>
    <xdr:pic>
      <xdr:nvPicPr>
        <xdr:cNvPr id="19" name="image5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228725" cy="1285875"/>
    <xdr:pic>
      <xdr:nvPicPr>
        <xdr:cNvPr id="20" name="image1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285875" cy="1285875"/>
    <xdr:pic>
      <xdr:nvPicPr>
        <xdr:cNvPr id="21" name="image2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285875" cy="1285875"/>
    <xdr:pic>
      <xdr:nvPicPr>
        <xdr:cNvPr id="22" name="image17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285875" cy="128587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285875" cy="1285875"/>
    <xdr:pic>
      <xdr:nvPicPr>
        <xdr:cNvPr id="24" name="image6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285875" cy="1285875"/>
    <xdr:pic>
      <xdr:nvPicPr>
        <xdr:cNvPr id="25" name="image10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285875" cy="1285875"/>
    <xdr:pic>
      <xdr:nvPicPr>
        <xdr:cNvPr id="26" name="image9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285875" cy="1285875"/>
    <xdr:pic>
      <xdr:nvPicPr>
        <xdr:cNvPr id="27" name="image4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285875" cy="1285875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285875" cy="1285875"/>
    <xdr:pic>
      <xdr:nvPicPr>
        <xdr:cNvPr id="29" name="image40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285875" cy="1285875"/>
    <xdr:pic>
      <xdr:nvPicPr>
        <xdr:cNvPr id="30" name="image47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285875" cy="1285875"/>
    <xdr:pic>
      <xdr:nvPicPr>
        <xdr:cNvPr id="31" name="image24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285875" cy="1285875"/>
    <xdr:pic>
      <xdr:nvPicPr>
        <xdr:cNvPr id="32" name="image23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285875" cy="1285875"/>
    <xdr:pic>
      <xdr:nvPicPr>
        <xdr:cNvPr id="33" name="image38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285875" cy="1285875"/>
    <xdr:pic>
      <xdr:nvPicPr>
        <xdr:cNvPr id="34" name="image3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285875" cy="1285875"/>
    <xdr:pic>
      <xdr:nvPicPr>
        <xdr:cNvPr id="35" name="image3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285875" cy="1285875"/>
    <xdr:pic>
      <xdr:nvPicPr>
        <xdr:cNvPr id="36" name="image50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285875" cy="1285875"/>
    <xdr:pic>
      <xdr:nvPicPr>
        <xdr:cNvPr id="37" name="image37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285875" cy="1285875"/>
    <xdr:pic>
      <xdr:nvPicPr>
        <xdr:cNvPr id="38" name="image34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285875" cy="1285875"/>
    <xdr:pic>
      <xdr:nvPicPr>
        <xdr:cNvPr id="39" name="image30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285875" cy="1285875"/>
    <xdr:pic>
      <xdr:nvPicPr>
        <xdr:cNvPr id="40" name="image36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285875" cy="1285875"/>
    <xdr:pic>
      <xdr:nvPicPr>
        <xdr:cNvPr id="41" name="image29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285875" cy="1285875"/>
    <xdr:pic>
      <xdr:nvPicPr>
        <xdr:cNvPr id="42" name="image53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285875" cy="1285875"/>
    <xdr:pic>
      <xdr:nvPicPr>
        <xdr:cNvPr id="43" name="image33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285875" cy="1285875"/>
    <xdr:pic>
      <xdr:nvPicPr>
        <xdr:cNvPr id="44" name="image39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285875" cy="1285875"/>
    <xdr:pic>
      <xdr:nvPicPr>
        <xdr:cNvPr id="45" name="image43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285875" cy="1285875"/>
    <xdr:pic>
      <xdr:nvPicPr>
        <xdr:cNvPr id="46" name="image3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285875" cy="1285875"/>
    <xdr:pic>
      <xdr:nvPicPr>
        <xdr:cNvPr id="47" name="image41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285875" cy="1285875"/>
    <xdr:pic>
      <xdr:nvPicPr>
        <xdr:cNvPr id="48" name="image48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285875" cy="1285875"/>
    <xdr:pic>
      <xdr:nvPicPr>
        <xdr:cNvPr id="49" name="image52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285875" cy="1285875"/>
    <xdr:pic>
      <xdr:nvPicPr>
        <xdr:cNvPr id="50" name="image75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1285875" cy="1285875"/>
    <xdr:pic>
      <xdr:nvPicPr>
        <xdr:cNvPr id="51" name="image44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1285875" cy="1285875"/>
    <xdr:pic>
      <xdr:nvPicPr>
        <xdr:cNvPr id="52" name="image56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1285875" cy="1285875"/>
    <xdr:pic>
      <xdr:nvPicPr>
        <xdr:cNvPr id="53" name="image45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285875" cy="1285875"/>
    <xdr:pic>
      <xdr:nvPicPr>
        <xdr:cNvPr id="54" name="image70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1285875" cy="1285875"/>
    <xdr:pic>
      <xdr:nvPicPr>
        <xdr:cNvPr id="55" name="image76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285875" cy="1285875"/>
    <xdr:pic>
      <xdr:nvPicPr>
        <xdr:cNvPr id="56" name="image55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285875" cy="1285875"/>
    <xdr:pic>
      <xdr:nvPicPr>
        <xdr:cNvPr id="57" name="image46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285875" cy="1285875"/>
    <xdr:pic>
      <xdr:nvPicPr>
        <xdr:cNvPr id="58" name="image57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285875" cy="1285875"/>
    <xdr:pic>
      <xdr:nvPicPr>
        <xdr:cNvPr id="59" name="image51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285875" cy="1285875"/>
    <xdr:pic>
      <xdr:nvPicPr>
        <xdr:cNvPr id="60" name="image49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266825" cy="1285875"/>
    <xdr:pic>
      <xdr:nvPicPr>
        <xdr:cNvPr id="61" name="image59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285875" cy="1285875"/>
    <xdr:pic>
      <xdr:nvPicPr>
        <xdr:cNvPr id="62" name="image54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285875" cy="1285875"/>
    <xdr:pic>
      <xdr:nvPicPr>
        <xdr:cNvPr id="63" name="image66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1285875" cy="1285875"/>
    <xdr:pic>
      <xdr:nvPicPr>
        <xdr:cNvPr id="64" name="image65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1285875" cy="1285875"/>
    <xdr:pic>
      <xdr:nvPicPr>
        <xdr:cNvPr id="65" name="image67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285875" cy="1285875"/>
    <xdr:pic>
      <xdr:nvPicPr>
        <xdr:cNvPr id="66" name="image61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1285875" cy="1285875"/>
    <xdr:pic>
      <xdr:nvPicPr>
        <xdr:cNvPr id="67" name="image58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1285875" cy="1285875"/>
    <xdr:pic>
      <xdr:nvPicPr>
        <xdr:cNvPr id="68" name="image62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1285875" cy="1285875"/>
    <xdr:pic>
      <xdr:nvPicPr>
        <xdr:cNvPr id="69" name="image60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1285875" cy="1285875"/>
    <xdr:pic>
      <xdr:nvPicPr>
        <xdr:cNvPr id="70" name="image63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285875" cy="1285875"/>
    <xdr:pic>
      <xdr:nvPicPr>
        <xdr:cNvPr id="71" name="image73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285875" cy="1285875"/>
    <xdr:pic>
      <xdr:nvPicPr>
        <xdr:cNvPr id="72" name="image74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285875" cy="1285875"/>
    <xdr:pic>
      <xdr:nvPicPr>
        <xdr:cNvPr id="73" name="image64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285875" cy="1285875"/>
    <xdr:pic>
      <xdr:nvPicPr>
        <xdr:cNvPr id="74" name="image82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285875" cy="1285875"/>
    <xdr:pic>
      <xdr:nvPicPr>
        <xdr:cNvPr id="75" name="image72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285875" cy="1285875"/>
    <xdr:pic>
      <xdr:nvPicPr>
        <xdr:cNvPr id="76" name="image68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1285875" cy="1285875"/>
    <xdr:pic>
      <xdr:nvPicPr>
        <xdr:cNvPr id="77" name="image91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1266825" cy="1285875"/>
    <xdr:pic>
      <xdr:nvPicPr>
        <xdr:cNvPr id="78" name="image78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285875" cy="1285875"/>
    <xdr:pic>
      <xdr:nvPicPr>
        <xdr:cNvPr id="79" name="image94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1285875" cy="1285875"/>
    <xdr:pic>
      <xdr:nvPicPr>
        <xdr:cNvPr id="80" name="image69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1285875" cy="1285875"/>
    <xdr:pic>
      <xdr:nvPicPr>
        <xdr:cNvPr id="81" name="image77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1285875" cy="1285875"/>
    <xdr:pic>
      <xdr:nvPicPr>
        <xdr:cNvPr id="82" name="image97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1285875" cy="1285875"/>
    <xdr:pic>
      <xdr:nvPicPr>
        <xdr:cNvPr id="83" name="image84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1285875" cy="1285875"/>
    <xdr:pic>
      <xdr:nvPicPr>
        <xdr:cNvPr id="84" name="image80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1285875" cy="1285875"/>
    <xdr:pic>
      <xdr:nvPicPr>
        <xdr:cNvPr id="85" name="image71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1285875" cy="1285875"/>
    <xdr:pic>
      <xdr:nvPicPr>
        <xdr:cNvPr id="86" name="image95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1285875" cy="1285875"/>
    <xdr:pic>
      <xdr:nvPicPr>
        <xdr:cNvPr id="87" name="image81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1285875" cy="1285875"/>
    <xdr:pic>
      <xdr:nvPicPr>
        <xdr:cNvPr id="88" name="image96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285875" cy="1285875"/>
    <xdr:pic>
      <xdr:nvPicPr>
        <xdr:cNvPr id="89" name="image83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1285875" cy="1285875"/>
    <xdr:pic>
      <xdr:nvPicPr>
        <xdr:cNvPr id="90" name="image86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1285875" cy="1285875"/>
    <xdr:pic>
      <xdr:nvPicPr>
        <xdr:cNvPr id="91" name="image79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1285875" cy="1285875"/>
    <xdr:pic>
      <xdr:nvPicPr>
        <xdr:cNvPr id="92" name="image90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1285875" cy="1285875"/>
    <xdr:pic>
      <xdr:nvPicPr>
        <xdr:cNvPr id="93" name="image99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1285875" cy="1285875"/>
    <xdr:pic>
      <xdr:nvPicPr>
        <xdr:cNvPr id="94" name="image88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1285875" cy="1285875"/>
    <xdr:pic>
      <xdr:nvPicPr>
        <xdr:cNvPr id="95" name="image85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1285875" cy="1285875"/>
    <xdr:pic>
      <xdr:nvPicPr>
        <xdr:cNvPr id="96" name="image93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285875" cy="1285875"/>
    <xdr:pic>
      <xdr:nvPicPr>
        <xdr:cNvPr id="97" name="image98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1285875" cy="1285875"/>
    <xdr:pic>
      <xdr:nvPicPr>
        <xdr:cNvPr id="98" name="image92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1285875" cy="1285875"/>
    <xdr:pic>
      <xdr:nvPicPr>
        <xdr:cNvPr id="99" name="image89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1285875" cy="1285875"/>
    <xdr:pic>
      <xdr:nvPicPr>
        <xdr:cNvPr id="100" name="image100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1285875" cy="1285875"/>
    <xdr:pic>
      <xdr:nvPicPr>
        <xdr:cNvPr id="101" name="image87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topLeftCell="B1" workbookViewId="0">
      <pane ySplit="1" topLeftCell="A41" activePane="bottomLeft" state="frozen"/>
      <selection pane="bottomLeft" activeCell="K42" sqref="K42"/>
    </sheetView>
  </sheetViews>
  <sheetFormatPr defaultColWidth="12.6328125" defaultRowHeight="15.75" customHeight="1"/>
  <cols>
    <col min="1" max="1" width="18.36328125" customWidth="1"/>
    <col min="2" max="11" width="14.36328125" customWidth="1"/>
  </cols>
  <sheetData>
    <row r="1" spans="1:11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01.25" customHeight="1">
      <c r="A2" s="2"/>
      <c r="B2" s="3"/>
      <c r="C2" s="3" t="s">
        <v>11</v>
      </c>
      <c r="D2" s="3"/>
      <c r="E2" s="3"/>
      <c r="F2" s="3" t="s">
        <v>12</v>
      </c>
      <c r="G2" s="3"/>
      <c r="H2" s="3" t="s">
        <v>13</v>
      </c>
      <c r="I2" s="3"/>
      <c r="J2" s="3"/>
      <c r="K2" s="2" t="s">
        <v>14</v>
      </c>
    </row>
    <row r="3" spans="1:11" ht="101.25" customHeight="1">
      <c r="A3" s="2"/>
      <c r="B3" s="3"/>
      <c r="C3" s="3" t="s">
        <v>15</v>
      </c>
      <c r="D3" s="3"/>
      <c r="E3" s="3"/>
      <c r="F3" s="3"/>
      <c r="G3" s="3"/>
      <c r="H3" s="3" t="s">
        <v>16</v>
      </c>
      <c r="I3" s="3"/>
      <c r="J3" s="3"/>
      <c r="K3" s="2" t="s">
        <v>17</v>
      </c>
    </row>
    <row r="4" spans="1:11" ht="101.25" customHeight="1">
      <c r="A4" s="2"/>
      <c r="B4" s="3"/>
      <c r="C4" s="3" t="s">
        <v>18</v>
      </c>
      <c r="D4" s="3"/>
      <c r="E4" s="3"/>
      <c r="F4" s="3" t="s">
        <v>19</v>
      </c>
      <c r="G4" s="3" t="s">
        <v>20</v>
      </c>
      <c r="H4" s="3" t="s">
        <v>21</v>
      </c>
      <c r="I4" s="3" t="s">
        <v>22</v>
      </c>
      <c r="J4" s="3"/>
      <c r="K4" s="2" t="s">
        <v>23</v>
      </c>
    </row>
    <row r="5" spans="1:11" ht="101.25" customHeight="1">
      <c r="A5" s="2"/>
      <c r="B5" s="3" t="s">
        <v>24</v>
      </c>
      <c r="C5" s="3" t="s">
        <v>25</v>
      </c>
      <c r="D5" s="3"/>
      <c r="E5" s="3"/>
      <c r="F5" s="3"/>
      <c r="G5" s="3"/>
      <c r="H5" s="3" t="s">
        <v>26</v>
      </c>
      <c r="I5" s="3"/>
      <c r="J5" s="3"/>
      <c r="K5" s="2" t="s">
        <v>27</v>
      </c>
    </row>
    <row r="6" spans="1:11" ht="101.25" customHeight="1">
      <c r="A6" s="2"/>
      <c r="B6" s="3" t="s">
        <v>28</v>
      </c>
      <c r="C6" s="3" t="s">
        <v>29</v>
      </c>
      <c r="D6" s="3" t="s">
        <v>30</v>
      </c>
      <c r="E6" s="3"/>
      <c r="F6" s="3"/>
      <c r="G6" s="3"/>
      <c r="H6" s="3" t="s">
        <v>31</v>
      </c>
      <c r="I6" s="3"/>
      <c r="J6" s="3"/>
      <c r="K6" s="2" t="s">
        <v>32</v>
      </c>
    </row>
    <row r="7" spans="1:11" ht="101.25" customHeight="1">
      <c r="A7" s="2"/>
      <c r="B7" s="3" t="s">
        <v>33</v>
      </c>
      <c r="C7" s="3" t="s">
        <v>34</v>
      </c>
      <c r="D7" s="3"/>
      <c r="E7" s="3" t="s">
        <v>35</v>
      </c>
      <c r="F7" s="3"/>
      <c r="G7" s="3"/>
      <c r="H7" s="3" t="s">
        <v>36</v>
      </c>
      <c r="I7" s="3"/>
      <c r="J7" s="3"/>
      <c r="K7" s="2" t="s">
        <v>37</v>
      </c>
    </row>
    <row r="8" spans="1:11" ht="101.25" customHeight="1">
      <c r="A8" s="2"/>
      <c r="B8" s="3" t="s">
        <v>38</v>
      </c>
      <c r="C8" s="3" t="s">
        <v>39</v>
      </c>
      <c r="D8" s="3"/>
      <c r="E8" s="3"/>
      <c r="F8" s="3" t="s">
        <v>40</v>
      </c>
      <c r="G8" s="3" t="s">
        <v>41</v>
      </c>
      <c r="H8" s="3" t="s">
        <v>42</v>
      </c>
      <c r="I8" s="3"/>
      <c r="J8" s="3"/>
      <c r="K8" s="2" t="s">
        <v>43</v>
      </c>
    </row>
    <row r="9" spans="1:11" ht="101.25" customHeight="1">
      <c r="A9" s="2"/>
      <c r="B9" s="3" t="s">
        <v>44</v>
      </c>
      <c r="C9" s="3" t="s">
        <v>45</v>
      </c>
      <c r="D9" s="3" t="s">
        <v>46</v>
      </c>
      <c r="E9" s="3"/>
      <c r="F9" s="3"/>
      <c r="G9" s="3" t="s">
        <v>47</v>
      </c>
      <c r="H9" s="3" t="s">
        <v>48</v>
      </c>
      <c r="I9" s="3"/>
      <c r="J9" s="3" t="s">
        <v>49</v>
      </c>
      <c r="K9" s="2" t="s">
        <v>50</v>
      </c>
    </row>
    <row r="10" spans="1:11" ht="101.25" customHeight="1">
      <c r="A10" s="2"/>
      <c r="B10" s="3" t="s">
        <v>51</v>
      </c>
      <c r="C10" s="3" t="s">
        <v>52</v>
      </c>
      <c r="D10" s="3"/>
      <c r="E10" s="3"/>
      <c r="F10" s="3" t="s">
        <v>53</v>
      </c>
      <c r="G10" s="3" t="s">
        <v>54</v>
      </c>
      <c r="H10" s="3"/>
      <c r="I10" s="3" t="s">
        <v>55</v>
      </c>
      <c r="J10" s="3"/>
      <c r="K10" s="2" t="s">
        <v>56</v>
      </c>
    </row>
    <row r="11" spans="1:11" ht="101.25" customHeight="1">
      <c r="A11" s="2"/>
      <c r="B11" s="3"/>
      <c r="C11" s="3" t="s">
        <v>57</v>
      </c>
      <c r="D11" s="3"/>
      <c r="E11" s="3" t="s">
        <v>58</v>
      </c>
      <c r="F11" s="3" t="s">
        <v>59</v>
      </c>
      <c r="G11" s="3"/>
      <c r="H11" s="3" t="s">
        <v>60</v>
      </c>
      <c r="I11" s="3"/>
      <c r="J11" s="3"/>
      <c r="K11" s="2" t="s">
        <v>61</v>
      </c>
    </row>
    <row r="12" spans="1:11" ht="101.25" customHeight="1">
      <c r="A12" s="2"/>
      <c r="B12" s="3"/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/>
      <c r="I12" s="3"/>
      <c r="J12" s="3"/>
      <c r="K12" s="2" t="s">
        <v>67</v>
      </c>
    </row>
    <row r="13" spans="1:11" ht="101.25" customHeight="1">
      <c r="A13" s="2"/>
      <c r="B13" s="3" t="s">
        <v>68</v>
      </c>
      <c r="C13" s="3" t="s">
        <v>69</v>
      </c>
      <c r="D13" s="3"/>
      <c r="E13" s="3" t="s">
        <v>70</v>
      </c>
      <c r="F13" s="3"/>
      <c r="G13" s="3"/>
      <c r="H13" s="3" t="s">
        <v>71</v>
      </c>
      <c r="I13" s="3"/>
      <c r="J13" s="3"/>
      <c r="K13" s="2" t="s">
        <v>72</v>
      </c>
    </row>
    <row r="14" spans="1:11" ht="101.25" customHeight="1">
      <c r="A14" s="2"/>
      <c r="B14" s="3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 t="s">
        <v>79</v>
      </c>
      <c r="I14" s="3" t="s">
        <v>80</v>
      </c>
      <c r="J14" s="3"/>
      <c r="K14" s="2" t="s">
        <v>81</v>
      </c>
    </row>
    <row r="15" spans="1:11" ht="101.25" customHeight="1">
      <c r="A15" s="2"/>
      <c r="B15" s="3" t="s">
        <v>82</v>
      </c>
      <c r="C15" s="3" t="s">
        <v>83</v>
      </c>
      <c r="D15" s="3"/>
      <c r="E15" s="3" t="s">
        <v>84</v>
      </c>
      <c r="F15" s="3" t="s">
        <v>85</v>
      </c>
      <c r="G15" s="3"/>
      <c r="H15" s="3" t="s">
        <v>86</v>
      </c>
      <c r="I15" s="3"/>
      <c r="J15" s="3"/>
      <c r="K15" s="2" t="s">
        <v>87</v>
      </c>
    </row>
    <row r="16" spans="1:11" ht="101.25" customHeight="1">
      <c r="A16" s="2"/>
      <c r="B16" s="3"/>
      <c r="C16" s="3" t="s">
        <v>88</v>
      </c>
      <c r="D16" s="3"/>
      <c r="E16" s="3" t="s">
        <v>89</v>
      </c>
      <c r="F16" s="3" t="s">
        <v>90</v>
      </c>
      <c r="G16" s="3"/>
      <c r="H16" s="3" t="s">
        <v>91</v>
      </c>
      <c r="I16" s="3"/>
      <c r="J16" s="3"/>
      <c r="K16" s="2" t="s">
        <v>92</v>
      </c>
    </row>
    <row r="17" spans="1:11" ht="101.25" customHeight="1">
      <c r="A17" s="2"/>
      <c r="B17" s="3" t="s">
        <v>93</v>
      </c>
      <c r="C17" s="3" t="s">
        <v>94</v>
      </c>
      <c r="D17" s="3"/>
      <c r="E17" s="3" t="s">
        <v>95</v>
      </c>
      <c r="F17" s="3" t="s">
        <v>96</v>
      </c>
      <c r="G17" s="3"/>
      <c r="H17" s="3" t="s">
        <v>97</v>
      </c>
      <c r="I17" s="3"/>
      <c r="J17" s="3"/>
      <c r="K17" s="2" t="s">
        <v>98</v>
      </c>
    </row>
    <row r="18" spans="1:11" ht="101.25" customHeight="1">
      <c r="A18" s="2"/>
      <c r="B18" s="3"/>
      <c r="C18" s="3" t="s">
        <v>99</v>
      </c>
      <c r="D18" s="3"/>
      <c r="E18" s="3" t="s">
        <v>100</v>
      </c>
      <c r="F18" s="3" t="s">
        <v>101</v>
      </c>
      <c r="G18" s="3"/>
      <c r="H18" s="3" t="s">
        <v>102</v>
      </c>
      <c r="I18" s="3"/>
      <c r="J18" s="3"/>
      <c r="K18" s="2" t="s">
        <v>103</v>
      </c>
    </row>
    <row r="19" spans="1:11" ht="101.25" customHeight="1">
      <c r="A19" s="2"/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109</v>
      </c>
      <c r="H19" s="3"/>
      <c r="I19" s="3" t="s">
        <v>110</v>
      </c>
      <c r="J19" s="3"/>
      <c r="K19" s="2" t="s">
        <v>111</v>
      </c>
    </row>
    <row r="20" spans="1:11" ht="101.25" customHeight="1">
      <c r="A20" s="2"/>
      <c r="B20" s="3"/>
      <c r="C20" s="3" t="s">
        <v>112</v>
      </c>
      <c r="D20" s="3"/>
      <c r="E20" s="3" t="s">
        <v>113</v>
      </c>
      <c r="F20" s="3" t="s">
        <v>114</v>
      </c>
      <c r="G20" s="3"/>
      <c r="H20" s="3"/>
      <c r="I20" s="3" t="s">
        <v>115</v>
      </c>
      <c r="J20" s="3"/>
      <c r="K20" s="2" t="s">
        <v>116</v>
      </c>
    </row>
    <row r="21" spans="1:11" ht="101.25" customHeight="1">
      <c r="A21" s="2"/>
      <c r="B21" s="3"/>
      <c r="C21" s="3" t="s">
        <v>117</v>
      </c>
      <c r="D21" s="3"/>
      <c r="E21" s="3" t="s">
        <v>118</v>
      </c>
      <c r="F21" s="3" t="s">
        <v>119</v>
      </c>
      <c r="G21" s="3"/>
      <c r="H21" s="3" t="s">
        <v>120</v>
      </c>
      <c r="I21" s="3"/>
      <c r="J21" s="3"/>
      <c r="K21" s="2" t="s">
        <v>121</v>
      </c>
    </row>
    <row r="22" spans="1:11" ht="101.25" customHeight="1">
      <c r="A22" s="2"/>
      <c r="B22" s="3"/>
      <c r="C22" s="3" t="s">
        <v>122</v>
      </c>
      <c r="D22" s="3"/>
      <c r="E22" s="3" t="s">
        <v>123</v>
      </c>
      <c r="F22" s="3" t="s">
        <v>124</v>
      </c>
      <c r="G22" s="3"/>
      <c r="H22" s="3" t="s">
        <v>125</v>
      </c>
      <c r="I22" s="3"/>
      <c r="J22" s="3"/>
      <c r="K22" s="2" t="s">
        <v>126</v>
      </c>
    </row>
    <row r="23" spans="1:11" ht="101.25" customHeight="1">
      <c r="A23" s="2"/>
      <c r="B23" s="3" t="s">
        <v>127</v>
      </c>
      <c r="C23" s="3" t="s">
        <v>128</v>
      </c>
      <c r="D23" s="3" t="s">
        <v>129</v>
      </c>
      <c r="E23" s="3" t="s">
        <v>130</v>
      </c>
      <c r="F23" s="3" t="s">
        <v>131</v>
      </c>
      <c r="G23" s="3"/>
      <c r="H23" s="3" t="s">
        <v>132</v>
      </c>
      <c r="I23" s="3"/>
      <c r="J23" s="3"/>
      <c r="K23" s="2" t="s">
        <v>133</v>
      </c>
    </row>
    <row r="24" spans="1:11" ht="101.25" customHeight="1">
      <c r="A24" s="2"/>
      <c r="B24" s="3" t="s">
        <v>134</v>
      </c>
      <c r="C24" s="3" t="s">
        <v>135</v>
      </c>
      <c r="D24" s="3"/>
      <c r="E24" s="3" t="s">
        <v>136</v>
      </c>
      <c r="F24" s="3"/>
      <c r="G24" s="3" t="s">
        <v>137</v>
      </c>
      <c r="H24" s="3" t="s">
        <v>138</v>
      </c>
      <c r="I24" s="3"/>
      <c r="J24" s="3"/>
      <c r="K24" s="2" t="s">
        <v>139</v>
      </c>
    </row>
    <row r="25" spans="1:11" ht="101.25" customHeight="1">
      <c r="A25" s="2"/>
      <c r="B25" s="3"/>
      <c r="C25" s="3" t="s">
        <v>140</v>
      </c>
      <c r="D25" s="3"/>
      <c r="E25" s="3" t="s">
        <v>141</v>
      </c>
      <c r="F25" s="3" t="s">
        <v>142</v>
      </c>
      <c r="G25" s="3"/>
      <c r="H25" s="3"/>
      <c r="I25" s="3"/>
      <c r="J25" s="3"/>
      <c r="K25" s="2" t="s">
        <v>143</v>
      </c>
    </row>
    <row r="26" spans="1:11" ht="101.25" customHeight="1">
      <c r="A26" s="2"/>
      <c r="B26" s="3" t="s">
        <v>144</v>
      </c>
      <c r="C26" s="3" t="s">
        <v>145</v>
      </c>
      <c r="D26" s="3" t="s">
        <v>146</v>
      </c>
      <c r="E26" s="3" t="s">
        <v>147</v>
      </c>
      <c r="F26" s="3" t="s">
        <v>148</v>
      </c>
      <c r="G26" s="3"/>
      <c r="H26" s="3" t="s">
        <v>149</v>
      </c>
      <c r="I26" s="3"/>
      <c r="J26" s="3"/>
      <c r="K26" s="2" t="s">
        <v>150</v>
      </c>
    </row>
    <row r="27" spans="1:11" ht="101.25" customHeight="1">
      <c r="A27" s="2"/>
      <c r="B27" s="3" t="s">
        <v>151</v>
      </c>
      <c r="C27" s="3" t="s">
        <v>152</v>
      </c>
      <c r="D27" s="3"/>
      <c r="E27" s="3" t="s">
        <v>153</v>
      </c>
      <c r="F27" s="3" t="s">
        <v>154</v>
      </c>
      <c r="G27" s="3" t="s">
        <v>155</v>
      </c>
      <c r="H27" s="3"/>
      <c r="I27" s="3"/>
      <c r="J27" s="3"/>
      <c r="K27" s="2" t="s">
        <v>156</v>
      </c>
    </row>
    <row r="28" spans="1:11" ht="101.25" customHeight="1">
      <c r="A28" s="2"/>
      <c r="B28" s="3" t="s">
        <v>157</v>
      </c>
      <c r="C28" s="3" t="s">
        <v>158</v>
      </c>
      <c r="D28" s="3"/>
      <c r="E28" s="3" t="s">
        <v>159</v>
      </c>
      <c r="F28" s="3"/>
      <c r="G28" s="3"/>
      <c r="H28" s="3"/>
      <c r="I28" s="3"/>
      <c r="J28" s="3"/>
      <c r="K28" s="2" t="s">
        <v>160</v>
      </c>
    </row>
    <row r="29" spans="1:11" ht="101.25" customHeight="1">
      <c r="A29" s="2"/>
      <c r="B29" s="3" t="s">
        <v>161</v>
      </c>
      <c r="C29" s="3" t="s">
        <v>162</v>
      </c>
      <c r="D29" s="3"/>
      <c r="E29" s="3" t="s">
        <v>163</v>
      </c>
      <c r="F29" s="3"/>
      <c r="G29" s="3" t="s">
        <v>164</v>
      </c>
      <c r="H29" s="3" t="s">
        <v>165</v>
      </c>
      <c r="I29" s="3"/>
      <c r="J29" s="3"/>
      <c r="K29" s="2" t="s">
        <v>166</v>
      </c>
    </row>
    <row r="30" spans="1:11" ht="101.25" customHeight="1">
      <c r="A30" s="2"/>
      <c r="B30" s="3"/>
      <c r="C30" s="3" t="s">
        <v>167</v>
      </c>
      <c r="D30" s="3"/>
      <c r="E30" s="3" t="s">
        <v>168</v>
      </c>
      <c r="F30" s="3" t="s">
        <v>169</v>
      </c>
      <c r="G30" s="3"/>
      <c r="H30" s="3" t="s">
        <v>170</v>
      </c>
      <c r="I30" s="3"/>
      <c r="J30" s="3"/>
      <c r="K30" s="2" t="s">
        <v>171</v>
      </c>
    </row>
    <row r="31" spans="1:11" ht="101.25" customHeight="1">
      <c r="A31" s="2"/>
      <c r="B31" s="3"/>
      <c r="C31" s="3" t="s">
        <v>172</v>
      </c>
      <c r="D31" s="3" t="s">
        <v>173</v>
      </c>
      <c r="E31" s="3" t="s">
        <v>174</v>
      </c>
      <c r="F31" s="3" t="s">
        <v>175</v>
      </c>
      <c r="G31" s="3" t="s">
        <v>176</v>
      </c>
      <c r="H31" s="3" t="s">
        <v>177</v>
      </c>
      <c r="I31" s="3"/>
      <c r="J31" s="3"/>
      <c r="K31" s="2" t="s">
        <v>178</v>
      </c>
    </row>
    <row r="32" spans="1:11" ht="101.25" customHeight="1">
      <c r="A32" s="2"/>
      <c r="B32" s="3" t="s">
        <v>179</v>
      </c>
      <c r="C32" s="3" t="s">
        <v>180</v>
      </c>
      <c r="D32" s="3"/>
      <c r="E32" s="3" t="s">
        <v>181</v>
      </c>
      <c r="F32" s="3" t="s">
        <v>182</v>
      </c>
      <c r="G32" s="3"/>
      <c r="H32" s="3" t="s">
        <v>183</v>
      </c>
      <c r="I32" s="3" t="s">
        <v>184</v>
      </c>
      <c r="J32" s="3"/>
      <c r="K32" s="2" t="s">
        <v>185</v>
      </c>
    </row>
    <row r="33" spans="1:11" ht="101.25" customHeight="1">
      <c r="A33" s="2"/>
      <c r="B33" s="3" t="s">
        <v>186</v>
      </c>
      <c r="C33" s="3" t="s">
        <v>187</v>
      </c>
      <c r="D33" s="3"/>
      <c r="E33" s="3" t="s">
        <v>188</v>
      </c>
      <c r="F33" s="3"/>
      <c r="G33" s="3"/>
      <c r="H33" s="3" t="s">
        <v>189</v>
      </c>
      <c r="I33" s="3"/>
      <c r="J33" s="3"/>
      <c r="K33" s="2" t="s">
        <v>190</v>
      </c>
    </row>
    <row r="34" spans="1:11" ht="101.25" customHeight="1">
      <c r="A34" s="2"/>
      <c r="B34" s="3" t="s">
        <v>191</v>
      </c>
      <c r="C34" s="3" t="s">
        <v>192</v>
      </c>
      <c r="D34" s="3"/>
      <c r="E34" s="3" t="s">
        <v>193</v>
      </c>
      <c r="F34" s="3" t="s">
        <v>194</v>
      </c>
      <c r="G34" s="3"/>
      <c r="H34" s="3" t="s">
        <v>195</v>
      </c>
      <c r="I34" s="3"/>
      <c r="J34" s="3"/>
      <c r="K34" s="2" t="s">
        <v>196</v>
      </c>
    </row>
    <row r="35" spans="1:11" ht="101.25" customHeight="1">
      <c r="A35" s="2"/>
      <c r="B35" s="3" t="s">
        <v>197</v>
      </c>
      <c r="C35" s="3" t="s">
        <v>198</v>
      </c>
      <c r="D35" s="3"/>
      <c r="E35" s="3" t="s">
        <v>199</v>
      </c>
      <c r="F35" s="3" t="s">
        <v>200</v>
      </c>
      <c r="G35" s="3"/>
      <c r="H35" s="3" t="s">
        <v>201</v>
      </c>
      <c r="I35" s="3"/>
      <c r="J35" s="3"/>
      <c r="K35" s="2" t="s">
        <v>202</v>
      </c>
    </row>
    <row r="36" spans="1:11" ht="101.25" customHeight="1">
      <c r="A36" s="2"/>
      <c r="B36" s="3" t="s">
        <v>203</v>
      </c>
      <c r="C36" s="3" t="s">
        <v>204</v>
      </c>
      <c r="D36" s="3"/>
      <c r="E36" s="3" t="s">
        <v>205</v>
      </c>
      <c r="F36" s="3" t="s">
        <v>206</v>
      </c>
      <c r="G36" s="3"/>
      <c r="H36" s="3" t="s">
        <v>207</v>
      </c>
      <c r="I36" s="3"/>
      <c r="J36" s="3" t="s">
        <v>208</v>
      </c>
      <c r="K36" s="2" t="s">
        <v>209</v>
      </c>
    </row>
    <row r="37" spans="1:11" ht="101.25" customHeight="1">
      <c r="A37" s="2"/>
      <c r="B37" s="3" t="s">
        <v>210</v>
      </c>
      <c r="C37" s="3" t="s">
        <v>211</v>
      </c>
      <c r="D37" s="3"/>
      <c r="E37" s="3" t="s">
        <v>212</v>
      </c>
      <c r="F37" s="3" t="s">
        <v>213</v>
      </c>
      <c r="G37" s="3"/>
      <c r="H37" s="3" t="s">
        <v>214</v>
      </c>
      <c r="I37" s="3"/>
      <c r="J37" s="3"/>
      <c r="K37" s="2" t="s">
        <v>215</v>
      </c>
    </row>
    <row r="38" spans="1:11" ht="101.25" customHeight="1">
      <c r="A38" s="2"/>
      <c r="B38" s="3" t="s">
        <v>216</v>
      </c>
      <c r="C38" s="3" t="s">
        <v>217</v>
      </c>
      <c r="D38" s="3"/>
      <c r="E38" s="3" t="s">
        <v>218</v>
      </c>
      <c r="F38" s="3" t="s">
        <v>219</v>
      </c>
      <c r="G38" s="3"/>
      <c r="H38" s="3"/>
      <c r="I38" s="3"/>
      <c r="J38" s="3"/>
      <c r="K38" s="2" t="s">
        <v>220</v>
      </c>
    </row>
    <row r="39" spans="1:11" ht="101.25" customHeight="1">
      <c r="A39" s="2"/>
      <c r="B39" s="3" t="s">
        <v>221</v>
      </c>
      <c r="C39" s="3" t="s">
        <v>222</v>
      </c>
      <c r="D39" s="3"/>
      <c r="E39" s="3" t="s">
        <v>223</v>
      </c>
      <c r="F39" s="3" t="s">
        <v>224</v>
      </c>
      <c r="G39" s="3"/>
      <c r="H39" s="3" t="s">
        <v>225</v>
      </c>
      <c r="I39" s="3"/>
      <c r="J39" s="3"/>
      <c r="K39" s="2" t="s">
        <v>226</v>
      </c>
    </row>
    <row r="40" spans="1:11" ht="101.25" customHeight="1">
      <c r="A40" s="2"/>
      <c r="B40" s="3" t="s">
        <v>227</v>
      </c>
      <c r="C40" s="3" t="s">
        <v>228</v>
      </c>
      <c r="D40" s="3"/>
      <c r="E40" s="3" t="s">
        <v>229</v>
      </c>
      <c r="F40" s="3" t="s">
        <v>230</v>
      </c>
      <c r="G40" s="3"/>
      <c r="H40" s="3" t="s">
        <v>231</v>
      </c>
      <c r="I40" s="3"/>
      <c r="J40" s="3"/>
      <c r="K40" s="2" t="s">
        <v>232</v>
      </c>
    </row>
    <row r="41" spans="1:11" ht="101.25" customHeight="1">
      <c r="A41" s="2"/>
      <c r="B41" s="3" t="s">
        <v>233</v>
      </c>
      <c r="C41" s="3" t="s">
        <v>234</v>
      </c>
      <c r="D41" s="3" t="s">
        <v>235</v>
      </c>
      <c r="E41" s="3" t="s">
        <v>236</v>
      </c>
      <c r="F41" s="3" t="s">
        <v>237</v>
      </c>
      <c r="G41" s="3" t="s">
        <v>238</v>
      </c>
      <c r="H41" s="3" t="s">
        <v>239</v>
      </c>
      <c r="I41" s="3" t="s">
        <v>240</v>
      </c>
      <c r="J41" s="3"/>
      <c r="K41" s="2" t="s">
        <v>241</v>
      </c>
    </row>
    <row r="42" spans="1:11" ht="101.25" customHeight="1">
      <c r="A42" s="2"/>
      <c r="B42" s="3"/>
      <c r="C42" s="3" t="s">
        <v>242</v>
      </c>
      <c r="D42" s="3" t="s">
        <v>243</v>
      </c>
      <c r="E42" s="3" t="s">
        <v>244</v>
      </c>
      <c r="F42" s="3" t="s">
        <v>245</v>
      </c>
      <c r="G42" s="3" t="s">
        <v>246</v>
      </c>
      <c r="H42" s="3" t="s">
        <v>247</v>
      </c>
      <c r="I42" s="3" t="s">
        <v>248</v>
      </c>
      <c r="J42" s="3"/>
      <c r="K42" s="2" t="s">
        <v>249</v>
      </c>
    </row>
    <row r="43" spans="1:11" ht="101.25" customHeight="1">
      <c r="A43" s="2"/>
      <c r="B43" s="3" t="s">
        <v>250</v>
      </c>
      <c r="C43" s="3" t="s">
        <v>251</v>
      </c>
      <c r="D43" s="3" t="s">
        <v>252</v>
      </c>
      <c r="E43" s="3" t="s">
        <v>253</v>
      </c>
      <c r="F43" s="3" t="s">
        <v>254</v>
      </c>
      <c r="G43" s="3" t="s">
        <v>255</v>
      </c>
      <c r="H43" s="3" t="s">
        <v>256</v>
      </c>
      <c r="I43" s="3"/>
      <c r="J43" s="3"/>
      <c r="K43" s="2" t="s">
        <v>257</v>
      </c>
    </row>
    <row r="44" spans="1:11" ht="101.25" customHeight="1">
      <c r="A44" s="2"/>
      <c r="B44" s="3" t="s">
        <v>258</v>
      </c>
      <c r="C44" s="3" t="s">
        <v>259</v>
      </c>
      <c r="D44" s="3"/>
      <c r="E44" s="3" t="s">
        <v>260</v>
      </c>
      <c r="F44" s="3" t="s">
        <v>261</v>
      </c>
      <c r="G44" s="3" t="s">
        <v>262</v>
      </c>
      <c r="H44" s="3" t="s">
        <v>263</v>
      </c>
      <c r="I44" s="3"/>
      <c r="J44" s="3"/>
      <c r="K44" s="2" t="s">
        <v>264</v>
      </c>
    </row>
    <row r="45" spans="1:11" ht="101.25" customHeight="1">
      <c r="A45" s="2"/>
      <c r="B45" s="3" t="s">
        <v>265</v>
      </c>
      <c r="C45" s="3" t="s">
        <v>266</v>
      </c>
      <c r="D45" s="3" t="s">
        <v>267</v>
      </c>
      <c r="E45" s="3" t="s">
        <v>268</v>
      </c>
      <c r="F45" s="3" t="s">
        <v>269</v>
      </c>
      <c r="G45" s="3" t="s">
        <v>270</v>
      </c>
      <c r="H45" s="3" t="s">
        <v>271</v>
      </c>
      <c r="I45" s="3" t="s">
        <v>272</v>
      </c>
      <c r="J45" s="3"/>
      <c r="K45" s="2" t="s">
        <v>273</v>
      </c>
    </row>
    <row r="46" spans="1:11" ht="101.25" customHeight="1">
      <c r="A46" s="2"/>
      <c r="B46" s="3" t="s">
        <v>274</v>
      </c>
      <c r="C46" s="3" t="s">
        <v>275</v>
      </c>
      <c r="D46" s="3"/>
      <c r="E46" s="3" t="s">
        <v>276</v>
      </c>
      <c r="F46" s="3" t="s">
        <v>277</v>
      </c>
      <c r="G46" s="3"/>
      <c r="H46" s="3" t="s">
        <v>278</v>
      </c>
      <c r="I46" s="3"/>
      <c r="J46" s="3"/>
      <c r="K46" s="2" t="s">
        <v>279</v>
      </c>
    </row>
    <row r="47" spans="1:11" ht="101.25" customHeight="1">
      <c r="A47" s="2"/>
      <c r="B47" s="3"/>
      <c r="C47" s="3" t="s">
        <v>280</v>
      </c>
      <c r="D47" s="3" t="s">
        <v>281</v>
      </c>
      <c r="E47" s="3" t="s">
        <v>282</v>
      </c>
      <c r="F47" s="3" t="s">
        <v>283</v>
      </c>
      <c r="G47" s="3" t="s">
        <v>284</v>
      </c>
      <c r="H47" s="3" t="s">
        <v>285</v>
      </c>
      <c r="I47" s="3" t="s">
        <v>286</v>
      </c>
      <c r="J47" s="3"/>
      <c r="K47" s="2" t="s">
        <v>287</v>
      </c>
    </row>
    <row r="48" spans="1:11" ht="101.25" customHeight="1">
      <c r="A48" s="2"/>
      <c r="B48" s="3" t="s">
        <v>288</v>
      </c>
      <c r="C48" s="3" t="s">
        <v>289</v>
      </c>
      <c r="D48" s="3"/>
      <c r="E48" s="3" t="s">
        <v>290</v>
      </c>
      <c r="F48" s="3" t="s">
        <v>291</v>
      </c>
      <c r="G48" s="3"/>
      <c r="H48" s="3" t="s">
        <v>292</v>
      </c>
      <c r="I48" s="3" t="s">
        <v>293</v>
      </c>
      <c r="J48" s="3"/>
      <c r="K48" s="2" t="s">
        <v>294</v>
      </c>
    </row>
    <row r="49" spans="1:11" ht="101.25" customHeight="1">
      <c r="A49" s="2"/>
      <c r="B49" s="3" t="s">
        <v>295</v>
      </c>
      <c r="C49" s="3" t="s">
        <v>296</v>
      </c>
      <c r="D49" s="3"/>
      <c r="E49" s="3" t="s">
        <v>297</v>
      </c>
      <c r="F49" s="3" t="s">
        <v>298</v>
      </c>
      <c r="G49" s="3"/>
      <c r="H49" s="3" t="s">
        <v>299</v>
      </c>
      <c r="I49" s="3" t="s">
        <v>300</v>
      </c>
      <c r="J49" s="3"/>
      <c r="K49" s="2" t="s">
        <v>301</v>
      </c>
    </row>
    <row r="50" spans="1:11" ht="101.25" customHeight="1">
      <c r="A50" s="2"/>
      <c r="B50" s="3" t="s">
        <v>302</v>
      </c>
      <c r="C50" s="3" t="s">
        <v>303</v>
      </c>
      <c r="D50" s="3"/>
      <c r="E50" s="3" t="s">
        <v>304</v>
      </c>
      <c r="F50" s="3" t="s">
        <v>305</v>
      </c>
      <c r="G50" s="3"/>
      <c r="H50" s="3" t="s">
        <v>306</v>
      </c>
      <c r="I50" s="3"/>
      <c r="J50" s="3"/>
      <c r="K50" s="2" t="s">
        <v>307</v>
      </c>
    </row>
    <row r="51" spans="1:11" ht="101.25" customHeight="1">
      <c r="A51" s="2"/>
      <c r="B51" s="3" t="s">
        <v>308</v>
      </c>
      <c r="C51" s="3" t="s">
        <v>309</v>
      </c>
      <c r="D51" s="3" t="s">
        <v>310</v>
      </c>
      <c r="E51" s="3" t="s">
        <v>311</v>
      </c>
      <c r="F51" s="3" t="s">
        <v>312</v>
      </c>
      <c r="G51" s="3"/>
      <c r="H51" s="3" t="s">
        <v>313</v>
      </c>
      <c r="I51" s="3"/>
      <c r="J51" s="3"/>
      <c r="K51" s="2" t="s">
        <v>314</v>
      </c>
    </row>
    <row r="52" spans="1:11" ht="101.25" customHeight="1">
      <c r="A52" s="2"/>
      <c r="B52" s="3" t="s">
        <v>315</v>
      </c>
      <c r="C52" s="3" t="s">
        <v>316</v>
      </c>
      <c r="D52" s="3"/>
      <c r="E52" s="3" t="s">
        <v>317</v>
      </c>
      <c r="F52" s="3" t="s">
        <v>318</v>
      </c>
      <c r="G52" s="3"/>
      <c r="H52" s="3" t="s">
        <v>319</v>
      </c>
      <c r="I52" s="3"/>
      <c r="J52" s="3"/>
      <c r="K52" s="2" t="s">
        <v>320</v>
      </c>
    </row>
    <row r="53" spans="1:11" ht="101.25" customHeight="1">
      <c r="A53" s="2"/>
      <c r="B53" s="3" t="s">
        <v>321</v>
      </c>
      <c r="C53" s="3" t="s">
        <v>322</v>
      </c>
      <c r="D53" s="3"/>
      <c r="E53" s="3" t="s">
        <v>323</v>
      </c>
      <c r="F53" s="3" t="s">
        <v>324</v>
      </c>
      <c r="G53" s="3" t="s">
        <v>325</v>
      </c>
      <c r="H53" s="3" t="s">
        <v>326</v>
      </c>
      <c r="I53" s="3" t="s">
        <v>327</v>
      </c>
      <c r="J53" s="3"/>
      <c r="K53" s="2" t="s">
        <v>328</v>
      </c>
    </row>
    <row r="54" spans="1:11" ht="101.25" customHeight="1">
      <c r="A54" s="2"/>
      <c r="B54" s="3" t="s">
        <v>329</v>
      </c>
      <c r="C54" s="3" t="s">
        <v>330</v>
      </c>
      <c r="D54" s="3"/>
      <c r="E54" s="3" t="s">
        <v>331</v>
      </c>
      <c r="F54" s="3"/>
      <c r="G54" s="3"/>
      <c r="H54" s="3" t="s">
        <v>332</v>
      </c>
      <c r="I54" s="3" t="s">
        <v>333</v>
      </c>
      <c r="J54" s="3"/>
      <c r="K54" s="2" t="s">
        <v>334</v>
      </c>
    </row>
    <row r="55" spans="1:11" ht="101.25" customHeight="1">
      <c r="A55" s="2"/>
      <c r="B55" s="3"/>
      <c r="C55" s="3" t="s">
        <v>335</v>
      </c>
      <c r="D55" s="3"/>
      <c r="E55" s="3" t="s">
        <v>336</v>
      </c>
      <c r="F55" s="3" t="s">
        <v>337</v>
      </c>
      <c r="G55" s="3"/>
      <c r="H55" s="3" t="s">
        <v>338</v>
      </c>
      <c r="I55" s="3"/>
      <c r="J55" s="3"/>
      <c r="K55" s="2" t="s">
        <v>339</v>
      </c>
    </row>
    <row r="56" spans="1:11" ht="101.25" customHeight="1">
      <c r="A56" s="2"/>
      <c r="B56" s="3" t="s">
        <v>340</v>
      </c>
      <c r="C56" s="3" t="s">
        <v>341</v>
      </c>
      <c r="D56" s="3"/>
      <c r="E56" s="3" t="s">
        <v>342</v>
      </c>
      <c r="F56" s="3"/>
      <c r="G56" s="3"/>
      <c r="H56" s="3" t="s">
        <v>343</v>
      </c>
      <c r="I56" s="3"/>
      <c r="J56" s="3"/>
      <c r="K56" s="2" t="s">
        <v>344</v>
      </c>
    </row>
    <row r="57" spans="1:11" ht="101.25" customHeight="1">
      <c r="A57" s="2"/>
      <c r="B57" s="3" t="s">
        <v>345</v>
      </c>
      <c r="C57" s="3" t="s">
        <v>346</v>
      </c>
      <c r="D57" s="3"/>
      <c r="E57" s="3" t="s">
        <v>347</v>
      </c>
      <c r="F57" s="3"/>
      <c r="G57" s="3"/>
      <c r="H57" s="3" t="s">
        <v>348</v>
      </c>
      <c r="I57" s="3"/>
      <c r="J57" s="3"/>
      <c r="K57" s="2" t="s">
        <v>349</v>
      </c>
    </row>
    <row r="58" spans="1:11" ht="101.25" customHeight="1">
      <c r="A58" s="2"/>
      <c r="B58" s="3" t="s">
        <v>350</v>
      </c>
      <c r="C58" s="3" t="s">
        <v>351</v>
      </c>
      <c r="D58" s="3"/>
      <c r="E58" s="3" t="s">
        <v>352</v>
      </c>
      <c r="F58" s="3" t="s">
        <v>353</v>
      </c>
      <c r="G58" s="3"/>
      <c r="H58" s="3" t="s">
        <v>354</v>
      </c>
      <c r="I58" s="3" t="s">
        <v>355</v>
      </c>
      <c r="J58" s="3"/>
      <c r="K58" s="2" t="s">
        <v>356</v>
      </c>
    </row>
    <row r="59" spans="1:11" ht="101.25" customHeight="1">
      <c r="A59" s="2"/>
      <c r="B59" s="3" t="s">
        <v>357</v>
      </c>
      <c r="C59" s="3" t="s">
        <v>358</v>
      </c>
      <c r="D59" s="3"/>
      <c r="E59" s="3" t="s">
        <v>359</v>
      </c>
      <c r="F59" s="3" t="s">
        <v>360</v>
      </c>
      <c r="G59" s="3"/>
      <c r="H59" s="3" t="s">
        <v>361</v>
      </c>
      <c r="I59" s="3" t="s">
        <v>362</v>
      </c>
      <c r="J59" s="3"/>
      <c r="K59" s="2" t="s">
        <v>363</v>
      </c>
    </row>
    <row r="60" spans="1:11" ht="101.25" customHeight="1">
      <c r="A60" s="2"/>
      <c r="B60" s="3" t="s">
        <v>364</v>
      </c>
      <c r="C60" s="3" t="s">
        <v>365</v>
      </c>
      <c r="D60" s="3"/>
      <c r="E60" s="3" t="s">
        <v>366</v>
      </c>
      <c r="F60" s="3" t="s">
        <v>367</v>
      </c>
      <c r="G60" s="3"/>
      <c r="H60" s="3" t="s">
        <v>368</v>
      </c>
      <c r="I60" s="3"/>
      <c r="J60" s="3"/>
      <c r="K60" s="2" t="s">
        <v>369</v>
      </c>
    </row>
    <row r="61" spans="1:11" ht="101.25" customHeight="1">
      <c r="A61" s="2"/>
      <c r="B61" s="3" t="s">
        <v>370</v>
      </c>
      <c r="C61" s="3"/>
      <c r="D61" s="3"/>
      <c r="E61" s="3" t="s">
        <v>371</v>
      </c>
      <c r="F61" s="3"/>
      <c r="G61" s="3"/>
      <c r="H61" s="3" t="s">
        <v>372</v>
      </c>
      <c r="I61" s="3"/>
      <c r="J61" s="3"/>
      <c r="K61" s="2" t="s">
        <v>373</v>
      </c>
    </row>
    <row r="62" spans="1:11" ht="101.25" customHeight="1">
      <c r="A62" s="2"/>
      <c r="B62" s="3" t="s">
        <v>374</v>
      </c>
      <c r="C62" s="3" t="s">
        <v>375</v>
      </c>
      <c r="D62" s="3" t="s">
        <v>376</v>
      </c>
      <c r="E62" s="3" t="s">
        <v>377</v>
      </c>
      <c r="F62" s="3" t="s">
        <v>378</v>
      </c>
      <c r="G62" s="3" t="s">
        <v>379</v>
      </c>
      <c r="H62" s="3" t="s">
        <v>380</v>
      </c>
      <c r="I62" s="3" t="s">
        <v>381</v>
      </c>
      <c r="J62" s="3" t="s">
        <v>382</v>
      </c>
      <c r="K62" s="2" t="s">
        <v>383</v>
      </c>
    </row>
    <row r="63" spans="1:11" ht="101.25" customHeight="1">
      <c r="A63" s="2"/>
      <c r="B63" s="3" t="s">
        <v>384</v>
      </c>
      <c r="C63" s="3"/>
      <c r="D63" s="3"/>
      <c r="E63" s="3" t="s">
        <v>385</v>
      </c>
      <c r="F63" s="3"/>
      <c r="G63" s="3"/>
      <c r="H63" s="3" t="s">
        <v>386</v>
      </c>
      <c r="I63" s="3"/>
      <c r="J63" s="3"/>
      <c r="K63" s="2" t="s">
        <v>387</v>
      </c>
    </row>
    <row r="64" spans="1:11" ht="101.25" customHeight="1">
      <c r="A64" s="2"/>
      <c r="B64" s="3" t="s">
        <v>388</v>
      </c>
      <c r="C64" s="3" t="s">
        <v>389</v>
      </c>
      <c r="D64" s="3"/>
      <c r="E64" s="3" t="s">
        <v>390</v>
      </c>
      <c r="F64" s="3" t="s">
        <v>391</v>
      </c>
      <c r="G64" s="3" t="s">
        <v>392</v>
      </c>
      <c r="H64" s="3" t="s">
        <v>393</v>
      </c>
      <c r="I64" s="3" t="s">
        <v>394</v>
      </c>
      <c r="J64" s="3"/>
      <c r="K64" s="2" t="s">
        <v>395</v>
      </c>
    </row>
    <row r="65" spans="1:11" ht="101.25" customHeight="1">
      <c r="A65" s="2"/>
      <c r="B65" s="3" t="s">
        <v>396</v>
      </c>
      <c r="C65" s="3" t="s">
        <v>397</v>
      </c>
      <c r="D65" s="3"/>
      <c r="E65" s="3" t="s">
        <v>398</v>
      </c>
      <c r="F65" s="3"/>
      <c r="G65" s="3"/>
      <c r="H65" s="3" t="s">
        <v>399</v>
      </c>
      <c r="I65" s="3"/>
      <c r="J65" s="3"/>
      <c r="K65" s="2" t="s">
        <v>400</v>
      </c>
    </row>
    <row r="66" spans="1:11" ht="101.25" customHeight="1">
      <c r="A66" s="2"/>
      <c r="B66" s="3" t="s">
        <v>401</v>
      </c>
      <c r="C66" s="3" t="s">
        <v>402</v>
      </c>
      <c r="D66" s="3" t="s">
        <v>403</v>
      </c>
      <c r="E66" s="3" t="s">
        <v>404</v>
      </c>
      <c r="F66" s="3" t="s">
        <v>405</v>
      </c>
      <c r="G66" s="3"/>
      <c r="H66" s="3" t="s">
        <v>406</v>
      </c>
      <c r="I66" s="3"/>
      <c r="J66" s="3"/>
      <c r="K66" s="2" t="s">
        <v>407</v>
      </c>
    </row>
    <row r="67" spans="1:11" ht="101.25" customHeight="1">
      <c r="A67" s="2"/>
      <c r="B67" s="3" t="s">
        <v>408</v>
      </c>
      <c r="C67" s="3" t="s">
        <v>409</v>
      </c>
      <c r="D67" s="3"/>
      <c r="E67" s="3" t="s">
        <v>410</v>
      </c>
      <c r="F67" s="3" t="s">
        <v>411</v>
      </c>
      <c r="G67" s="3"/>
      <c r="H67" s="3" t="s">
        <v>412</v>
      </c>
      <c r="I67" s="3" t="s">
        <v>413</v>
      </c>
      <c r="J67" s="3"/>
      <c r="K67" s="2" t="s">
        <v>414</v>
      </c>
    </row>
    <row r="68" spans="1:11" ht="101.25" customHeight="1">
      <c r="A68" s="2"/>
      <c r="B68" s="3" t="s">
        <v>415</v>
      </c>
      <c r="C68" s="3"/>
      <c r="D68" s="3"/>
      <c r="E68" s="3" t="s">
        <v>416</v>
      </c>
      <c r="F68" s="3" t="s">
        <v>417</v>
      </c>
      <c r="G68" s="3"/>
      <c r="H68" s="3"/>
      <c r="I68" s="3" t="s">
        <v>418</v>
      </c>
      <c r="J68" s="3"/>
      <c r="K68" s="2" t="s">
        <v>419</v>
      </c>
    </row>
    <row r="69" spans="1:11" ht="101.25" customHeight="1">
      <c r="A69" s="2"/>
      <c r="B69" s="3" t="s">
        <v>420</v>
      </c>
      <c r="C69" s="3"/>
      <c r="D69" s="3"/>
      <c r="E69" s="3" t="s">
        <v>421</v>
      </c>
      <c r="F69" s="3" t="s">
        <v>422</v>
      </c>
      <c r="G69" s="3" t="s">
        <v>423</v>
      </c>
      <c r="H69" s="3" t="s">
        <v>424</v>
      </c>
      <c r="I69" s="3"/>
      <c r="J69" s="3"/>
      <c r="K69" s="2" t="s">
        <v>425</v>
      </c>
    </row>
    <row r="70" spans="1:11" ht="101.25" customHeight="1">
      <c r="A70" s="2"/>
      <c r="B70" s="3" t="s">
        <v>426</v>
      </c>
      <c r="C70" s="3" t="s">
        <v>427</v>
      </c>
      <c r="D70" s="3" t="s">
        <v>428</v>
      </c>
      <c r="E70" s="3" t="s">
        <v>429</v>
      </c>
      <c r="F70" s="3" t="s">
        <v>430</v>
      </c>
      <c r="G70" s="3" t="s">
        <v>431</v>
      </c>
      <c r="H70" s="3" t="s">
        <v>432</v>
      </c>
      <c r="I70" s="3"/>
      <c r="J70" s="3"/>
      <c r="K70" s="2" t="s">
        <v>433</v>
      </c>
    </row>
    <row r="71" spans="1:11" ht="101.25" customHeight="1">
      <c r="A71" s="2"/>
      <c r="B71" s="3" t="s">
        <v>434</v>
      </c>
      <c r="C71" s="3" t="s">
        <v>435</v>
      </c>
      <c r="D71" s="3"/>
      <c r="E71" s="3" t="s">
        <v>436</v>
      </c>
      <c r="F71" s="3" t="s">
        <v>437</v>
      </c>
      <c r="G71" s="3" t="s">
        <v>438</v>
      </c>
      <c r="H71" s="3" t="s">
        <v>439</v>
      </c>
      <c r="I71" s="3"/>
      <c r="J71" s="3"/>
      <c r="K71" s="2" t="s">
        <v>440</v>
      </c>
    </row>
    <row r="72" spans="1:11" ht="101.25" customHeight="1">
      <c r="A72" s="2"/>
      <c r="B72" s="3" t="s">
        <v>441</v>
      </c>
      <c r="C72" s="3" t="s">
        <v>442</v>
      </c>
      <c r="D72" s="3"/>
      <c r="E72" s="3" t="s">
        <v>443</v>
      </c>
      <c r="F72" s="3" t="s">
        <v>444</v>
      </c>
      <c r="G72" s="3"/>
      <c r="H72" s="3" t="s">
        <v>445</v>
      </c>
      <c r="I72" s="3"/>
      <c r="J72" s="3"/>
      <c r="K72" s="2" t="s">
        <v>446</v>
      </c>
    </row>
    <row r="73" spans="1:11" ht="101.25" customHeight="1">
      <c r="A73" s="2"/>
      <c r="B73" s="3" t="s">
        <v>447</v>
      </c>
      <c r="C73" s="3" t="s">
        <v>448</v>
      </c>
      <c r="D73" s="3"/>
      <c r="E73" s="3" t="s">
        <v>449</v>
      </c>
      <c r="F73" s="3" t="s">
        <v>450</v>
      </c>
      <c r="G73" s="3"/>
      <c r="H73" s="3"/>
      <c r="I73" s="3" t="s">
        <v>451</v>
      </c>
      <c r="J73" s="3"/>
      <c r="K73" s="2" t="s">
        <v>452</v>
      </c>
    </row>
    <row r="74" spans="1:11" ht="101.25" customHeight="1">
      <c r="A74" s="2"/>
      <c r="B74" s="3"/>
      <c r="C74" s="3" t="s">
        <v>453</v>
      </c>
      <c r="D74" s="3"/>
      <c r="E74" s="3" t="s">
        <v>454</v>
      </c>
      <c r="F74" s="3" t="s">
        <v>455</v>
      </c>
      <c r="G74" s="3" t="s">
        <v>456</v>
      </c>
      <c r="H74" s="3" t="s">
        <v>457</v>
      </c>
      <c r="I74" s="3"/>
      <c r="J74" s="3"/>
      <c r="K74" s="2" t="s">
        <v>458</v>
      </c>
    </row>
    <row r="75" spans="1:11" ht="101.25" customHeight="1">
      <c r="A75" s="2"/>
      <c r="B75" s="3" t="s">
        <v>459</v>
      </c>
      <c r="C75" s="3" t="s">
        <v>460</v>
      </c>
      <c r="D75" s="3"/>
      <c r="E75" s="3" t="s">
        <v>461</v>
      </c>
      <c r="F75" s="3" t="s">
        <v>462</v>
      </c>
      <c r="G75" s="3"/>
      <c r="H75" s="3"/>
      <c r="I75" s="3"/>
      <c r="J75" s="3"/>
      <c r="K75" s="2" t="s">
        <v>463</v>
      </c>
    </row>
    <row r="76" spans="1:11" ht="101.25" customHeight="1">
      <c r="A76" s="2"/>
      <c r="B76" s="3" t="s">
        <v>464</v>
      </c>
      <c r="C76" s="3" t="s">
        <v>465</v>
      </c>
      <c r="D76" s="3"/>
      <c r="E76" s="3" t="s">
        <v>466</v>
      </c>
      <c r="F76" s="3" t="s">
        <v>467</v>
      </c>
      <c r="G76" s="3" t="s">
        <v>468</v>
      </c>
      <c r="H76" s="3" t="s">
        <v>469</v>
      </c>
      <c r="I76" s="3"/>
      <c r="J76" s="3"/>
      <c r="K76" s="2" t="s">
        <v>470</v>
      </c>
    </row>
    <row r="77" spans="1:11" ht="101.25" customHeight="1">
      <c r="A77" s="2"/>
      <c r="B77" s="3" t="s">
        <v>471</v>
      </c>
      <c r="C77" s="3" t="s">
        <v>472</v>
      </c>
      <c r="D77" s="3" t="s">
        <v>473</v>
      </c>
      <c r="E77" s="3"/>
      <c r="F77" s="3" t="s">
        <v>474</v>
      </c>
      <c r="G77" s="3" t="s">
        <v>475</v>
      </c>
      <c r="H77" s="3" t="s">
        <v>476</v>
      </c>
      <c r="I77" s="3" t="s">
        <v>477</v>
      </c>
      <c r="J77" s="3"/>
      <c r="K77" s="2" t="s">
        <v>478</v>
      </c>
    </row>
    <row r="78" spans="1:11" ht="101.25" customHeight="1">
      <c r="A78" s="2"/>
      <c r="B78" s="3" t="s">
        <v>479</v>
      </c>
      <c r="C78" s="3" t="s">
        <v>480</v>
      </c>
      <c r="D78" s="3"/>
      <c r="E78" s="3" t="s">
        <v>481</v>
      </c>
      <c r="F78" s="3" t="s">
        <v>482</v>
      </c>
      <c r="G78" s="3" t="s">
        <v>483</v>
      </c>
      <c r="H78" s="3" t="s">
        <v>484</v>
      </c>
      <c r="I78" s="3"/>
      <c r="J78" s="3"/>
      <c r="K78" s="2" t="s">
        <v>485</v>
      </c>
    </row>
    <row r="79" spans="1:11" ht="101.25" customHeight="1">
      <c r="A79" s="2"/>
      <c r="B79" s="3" t="s">
        <v>486</v>
      </c>
      <c r="C79" s="3" t="s">
        <v>487</v>
      </c>
      <c r="D79" s="3"/>
      <c r="E79" s="3" t="s">
        <v>488</v>
      </c>
      <c r="F79" s="3" t="s">
        <v>489</v>
      </c>
      <c r="G79" s="3" t="s">
        <v>490</v>
      </c>
      <c r="H79" s="3"/>
      <c r="I79" s="3"/>
      <c r="J79" s="3"/>
      <c r="K79" s="2" t="s">
        <v>491</v>
      </c>
    </row>
    <row r="80" spans="1:11" ht="101.25" customHeight="1">
      <c r="A80" s="2"/>
      <c r="B80" s="3" t="s">
        <v>492</v>
      </c>
      <c r="C80" s="3" t="s">
        <v>493</v>
      </c>
      <c r="D80" s="3"/>
      <c r="E80" s="3" t="s">
        <v>494</v>
      </c>
      <c r="F80" s="3" t="s">
        <v>495</v>
      </c>
      <c r="G80" s="3" t="s">
        <v>496</v>
      </c>
      <c r="H80" s="3" t="s">
        <v>497</v>
      </c>
      <c r="I80" s="3" t="s">
        <v>498</v>
      </c>
      <c r="J80" s="3"/>
      <c r="K80" s="2" t="s">
        <v>499</v>
      </c>
    </row>
    <row r="81" spans="1:11" ht="101.25" customHeight="1">
      <c r="A81" s="2"/>
      <c r="B81" s="3" t="s">
        <v>500</v>
      </c>
      <c r="C81" s="3" t="s">
        <v>501</v>
      </c>
      <c r="D81" s="3"/>
      <c r="E81" s="3" t="s">
        <v>502</v>
      </c>
      <c r="F81" s="3" t="s">
        <v>503</v>
      </c>
      <c r="G81" s="3" t="s">
        <v>504</v>
      </c>
      <c r="H81" s="3" t="s">
        <v>505</v>
      </c>
      <c r="I81" s="3" t="s">
        <v>506</v>
      </c>
      <c r="J81" s="3"/>
      <c r="K81" s="2" t="s">
        <v>507</v>
      </c>
    </row>
    <row r="82" spans="1:11" ht="101.25" customHeight="1">
      <c r="A82" s="2"/>
      <c r="B82" s="3" t="s">
        <v>508</v>
      </c>
      <c r="C82" s="3" t="s">
        <v>509</v>
      </c>
      <c r="D82" s="3"/>
      <c r="E82" s="3" t="s">
        <v>510</v>
      </c>
      <c r="F82" s="3" t="s">
        <v>511</v>
      </c>
      <c r="G82" s="3" t="s">
        <v>512</v>
      </c>
      <c r="H82" s="3"/>
      <c r="I82" s="3"/>
      <c r="J82" s="3"/>
      <c r="K82" s="2" t="s">
        <v>513</v>
      </c>
    </row>
    <row r="83" spans="1:11" ht="101.25" customHeight="1">
      <c r="A83" s="2"/>
      <c r="B83" s="3" t="s">
        <v>514</v>
      </c>
      <c r="C83" s="3" t="s">
        <v>515</v>
      </c>
      <c r="D83" s="3" t="s">
        <v>516</v>
      </c>
      <c r="E83" s="3" t="s">
        <v>517</v>
      </c>
      <c r="F83" s="3" t="s">
        <v>518</v>
      </c>
      <c r="G83" s="3" t="s">
        <v>519</v>
      </c>
      <c r="H83" s="3" t="s">
        <v>520</v>
      </c>
      <c r="I83" s="3"/>
      <c r="J83" s="3"/>
      <c r="K83" s="2" t="s">
        <v>521</v>
      </c>
    </row>
    <row r="84" spans="1:11" ht="101.25" customHeight="1">
      <c r="A84" s="2"/>
      <c r="B84" s="3" t="s">
        <v>522</v>
      </c>
      <c r="C84" s="3" t="s">
        <v>523</v>
      </c>
      <c r="D84" s="3"/>
      <c r="E84" s="3" t="s">
        <v>524</v>
      </c>
      <c r="F84" s="3" t="s">
        <v>525</v>
      </c>
      <c r="G84" s="3" t="s">
        <v>526</v>
      </c>
      <c r="H84" s="3" t="s">
        <v>527</v>
      </c>
      <c r="I84" s="3" t="s">
        <v>528</v>
      </c>
      <c r="J84" s="3" t="s">
        <v>529</v>
      </c>
      <c r="K84" s="2" t="s">
        <v>530</v>
      </c>
    </row>
    <row r="85" spans="1:11" ht="101.25" customHeight="1">
      <c r="A85" s="2"/>
      <c r="B85" s="3" t="s">
        <v>531</v>
      </c>
      <c r="C85" s="3" t="s">
        <v>532</v>
      </c>
      <c r="D85" s="3"/>
      <c r="E85" s="3" t="s">
        <v>533</v>
      </c>
      <c r="F85" s="3" t="s">
        <v>534</v>
      </c>
      <c r="G85" s="3" t="s">
        <v>535</v>
      </c>
      <c r="H85" s="3" t="s">
        <v>536</v>
      </c>
      <c r="I85" s="3"/>
      <c r="J85" s="3"/>
      <c r="K85" s="2" t="s">
        <v>537</v>
      </c>
    </row>
    <row r="86" spans="1:11" ht="101.25" customHeight="1">
      <c r="A86" s="2"/>
      <c r="B86" s="3" t="s">
        <v>538</v>
      </c>
      <c r="C86" s="3" t="s">
        <v>539</v>
      </c>
      <c r="D86" s="3"/>
      <c r="E86" s="3" t="s">
        <v>540</v>
      </c>
      <c r="F86" s="3" t="s">
        <v>541</v>
      </c>
      <c r="G86" s="3"/>
      <c r="H86" s="3"/>
      <c r="I86" s="3"/>
      <c r="J86" s="3"/>
      <c r="K86" s="2" t="s">
        <v>542</v>
      </c>
    </row>
    <row r="87" spans="1:11" ht="101.25" customHeight="1">
      <c r="A87" s="2"/>
      <c r="B87" s="3" t="s">
        <v>543</v>
      </c>
      <c r="C87" s="3" t="s">
        <v>544</v>
      </c>
      <c r="D87" s="3"/>
      <c r="E87" s="3" t="s">
        <v>545</v>
      </c>
      <c r="F87" s="3" t="s">
        <v>546</v>
      </c>
      <c r="G87" s="3" t="s">
        <v>547</v>
      </c>
      <c r="H87" s="3" t="s">
        <v>548</v>
      </c>
      <c r="I87" s="3" t="s">
        <v>549</v>
      </c>
      <c r="J87" s="3"/>
      <c r="K87" s="2" t="s">
        <v>550</v>
      </c>
    </row>
    <row r="88" spans="1:11" ht="101.25" customHeight="1">
      <c r="A88" s="2"/>
      <c r="B88" s="3" t="s">
        <v>551</v>
      </c>
      <c r="C88" s="3" t="s">
        <v>552</v>
      </c>
      <c r="D88" s="3"/>
      <c r="E88" s="3" t="s">
        <v>553</v>
      </c>
      <c r="F88" s="3" t="s">
        <v>554</v>
      </c>
      <c r="G88" s="3" t="s">
        <v>555</v>
      </c>
      <c r="H88" s="3"/>
      <c r="I88" s="3"/>
      <c r="J88" s="3"/>
      <c r="K88" s="2" t="s">
        <v>556</v>
      </c>
    </row>
    <row r="89" spans="1:11" ht="101.25" customHeight="1">
      <c r="A89" s="2"/>
      <c r="B89" s="3" t="s">
        <v>557</v>
      </c>
      <c r="C89" s="3" t="s">
        <v>558</v>
      </c>
      <c r="D89" s="3"/>
      <c r="E89" s="3" t="s">
        <v>559</v>
      </c>
      <c r="F89" s="3" t="s">
        <v>560</v>
      </c>
      <c r="G89" s="3" t="s">
        <v>561</v>
      </c>
      <c r="H89" s="3"/>
      <c r="I89" s="3"/>
      <c r="J89" s="3"/>
      <c r="K89" s="2" t="s">
        <v>562</v>
      </c>
    </row>
    <row r="90" spans="1:11" ht="101.25" customHeight="1">
      <c r="A90" s="2"/>
      <c r="B90" s="3" t="s">
        <v>563</v>
      </c>
      <c r="C90" s="3" t="s">
        <v>564</v>
      </c>
      <c r="D90" s="3"/>
      <c r="E90" s="3" t="s">
        <v>565</v>
      </c>
      <c r="F90" s="3"/>
      <c r="G90" s="3"/>
      <c r="H90" s="3"/>
      <c r="I90" s="3"/>
      <c r="J90" s="3"/>
      <c r="K90" s="2" t="s">
        <v>566</v>
      </c>
    </row>
    <row r="91" spans="1:11" ht="101.25" customHeight="1">
      <c r="A91" s="2"/>
      <c r="B91" s="3" t="s">
        <v>567</v>
      </c>
      <c r="C91" s="3" t="s">
        <v>568</v>
      </c>
      <c r="D91" s="3"/>
      <c r="E91" s="3" t="s">
        <v>569</v>
      </c>
      <c r="F91" s="3" t="s">
        <v>570</v>
      </c>
      <c r="G91" s="3" t="s">
        <v>571</v>
      </c>
      <c r="H91" s="3"/>
      <c r="I91" s="3" t="s">
        <v>572</v>
      </c>
      <c r="J91" s="3"/>
      <c r="K91" s="2" t="s">
        <v>573</v>
      </c>
    </row>
    <row r="92" spans="1:11" ht="101.25" customHeight="1">
      <c r="A92" s="2"/>
      <c r="B92" s="3" t="s">
        <v>574</v>
      </c>
      <c r="C92" s="3" t="s">
        <v>575</v>
      </c>
      <c r="D92" s="3"/>
      <c r="E92" s="3" t="s">
        <v>576</v>
      </c>
      <c r="F92" s="3" t="s">
        <v>577</v>
      </c>
      <c r="G92" s="3" t="s">
        <v>578</v>
      </c>
      <c r="H92" s="3" t="s">
        <v>579</v>
      </c>
      <c r="I92" s="3" t="s">
        <v>580</v>
      </c>
      <c r="J92" s="3"/>
      <c r="K92" s="2" t="s">
        <v>581</v>
      </c>
    </row>
    <row r="93" spans="1:11" ht="101.25" customHeight="1">
      <c r="A93" s="2"/>
      <c r="B93" s="3" t="s">
        <v>582</v>
      </c>
      <c r="C93" s="3" t="s">
        <v>583</v>
      </c>
      <c r="D93" s="3"/>
      <c r="E93" s="3" t="s">
        <v>584</v>
      </c>
      <c r="F93" s="3" t="s">
        <v>585</v>
      </c>
      <c r="G93" s="3" t="s">
        <v>586</v>
      </c>
      <c r="H93" s="3"/>
      <c r="I93" s="3"/>
      <c r="J93" s="3"/>
      <c r="K93" s="2" t="s">
        <v>587</v>
      </c>
    </row>
    <row r="94" spans="1:11" ht="101.25" customHeight="1">
      <c r="A94" s="2"/>
      <c r="B94" s="3" t="s">
        <v>588</v>
      </c>
      <c r="C94" s="3" t="s">
        <v>589</v>
      </c>
      <c r="D94" s="3"/>
      <c r="E94" s="3" t="s">
        <v>590</v>
      </c>
      <c r="F94" s="3" t="s">
        <v>591</v>
      </c>
      <c r="G94" s="3" t="s">
        <v>592</v>
      </c>
      <c r="H94" s="3"/>
      <c r="I94" s="3" t="s">
        <v>593</v>
      </c>
      <c r="J94" s="3"/>
      <c r="K94" s="2" t="s">
        <v>594</v>
      </c>
    </row>
    <row r="95" spans="1:11" ht="101.25" customHeight="1">
      <c r="A95" s="2"/>
      <c r="B95" s="3"/>
      <c r="C95" s="3" t="s">
        <v>595</v>
      </c>
      <c r="D95" s="3"/>
      <c r="E95" s="3" t="s">
        <v>596</v>
      </c>
      <c r="F95" s="3" t="s">
        <v>597</v>
      </c>
      <c r="G95" s="3" t="s">
        <v>598</v>
      </c>
      <c r="H95" s="3" t="s">
        <v>599</v>
      </c>
      <c r="I95" s="3"/>
      <c r="J95" s="3"/>
      <c r="K95" s="2" t="s">
        <v>600</v>
      </c>
    </row>
    <row r="96" spans="1:11" ht="101.25" customHeight="1">
      <c r="A96" s="2"/>
      <c r="B96" s="3" t="s">
        <v>601</v>
      </c>
      <c r="C96" s="3" t="s">
        <v>602</v>
      </c>
      <c r="D96" s="3"/>
      <c r="E96" s="3" t="s">
        <v>603</v>
      </c>
      <c r="F96" s="3" t="s">
        <v>604</v>
      </c>
      <c r="G96" s="3"/>
      <c r="H96" s="3"/>
      <c r="I96" s="3"/>
      <c r="J96" s="3"/>
      <c r="K96" s="2" t="s">
        <v>605</v>
      </c>
    </row>
    <row r="97" spans="1:11" ht="101.25" customHeight="1">
      <c r="A97" s="2"/>
      <c r="B97" s="3" t="s">
        <v>606</v>
      </c>
      <c r="C97" s="3" t="s">
        <v>607</v>
      </c>
      <c r="D97" s="3"/>
      <c r="E97" s="3"/>
      <c r="F97" s="3" t="s">
        <v>608</v>
      </c>
      <c r="G97" s="3" t="s">
        <v>609</v>
      </c>
      <c r="H97" s="3"/>
      <c r="I97" s="3"/>
      <c r="J97" s="3"/>
      <c r="K97" s="2" t="s">
        <v>610</v>
      </c>
    </row>
    <row r="98" spans="1:11" ht="101.25" customHeight="1">
      <c r="A98" s="2"/>
      <c r="B98" s="3" t="s">
        <v>611</v>
      </c>
      <c r="C98" s="3" t="s">
        <v>612</v>
      </c>
      <c r="D98" s="3"/>
      <c r="E98" s="3" t="s">
        <v>613</v>
      </c>
      <c r="F98" s="3" t="s">
        <v>614</v>
      </c>
      <c r="G98" s="3" t="s">
        <v>615</v>
      </c>
      <c r="H98" s="3" t="s">
        <v>616</v>
      </c>
      <c r="I98" s="3"/>
      <c r="J98" s="3"/>
      <c r="K98" s="2" t="s">
        <v>617</v>
      </c>
    </row>
    <row r="99" spans="1:11" ht="101.25" customHeight="1">
      <c r="A99" s="2"/>
      <c r="B99" s="3" t="s">
        <v>618</v>
      </c>
      <c r="C99" s="3" t="s">
        <v>619</v>
      </c>
      <c r="D99" s="3" t="s">
        <v>620</v>
      </c>
      <c r="E99" s="3" t="s">
        <v>621</v>
      </c>
      <c r="F99" s="3" t="s">
        <v>622</v>
      </c>
      <c r="G99" s="3" t="s">
        <v>623</v>
      </c>
      <c r="H99" s="3"/>
      <c r="I99" s="3"/>
      <c r="J99" s="3"/>
      <c r="K99" s="2" t="s">
        <v>624</v>
      </c>
    </row>
    <row r="100" spans="1:11" ht="101.25" customHeight="1">
      <c r="A100" s="2"/>
      <c r="B100" s="3" t="s">
        <v>625</v>
      </c>
      <c r="C100" s="3" t="s">
        <v>626</v>
      </c>
      <c r="D100" s="3"/>
      <c r="E100" s="3" t="s">
        <v>627</v>
      </c>
      <c r="F100" s="3" t="s">
        <v>628</v>
      </c>
      <c r="G100" s="3" t="s">
        <v>629</v>
      </c>
      <c r="H100" s="3" t="s">
        <v>630</v>
      </c>
      <c r="I100" s="3"/>
      <c r="J100" s="3"/>
      <c r="K100" s="2" t="s">
        <v>631</v>
      </c>
    </row>
    <row r="101" spans="1:11" ht="101.25" customHeight="1">
      <c r="A101" s="2"/>
      <c r="B101" s="3" t="s">
        <v>632</v>
      </c>
      <c r="C101" s="3" t="s">
        <v>633</v>
      </c>
      <c r="D101" s="3"/>
      <c r="E101" s="3" t="s">
        <v>634</v>
      </c>
      <c r="F101" s="3" t="s">
        <v>635</v>
      </c>
      <c r="G101" s="3" t="s">
        <v>636</v>
      </c>
      <c r="H101" s="3" t="s">
        <v>637</v>
      </c>
      <c r="I101" s="3" t="s">
        <v>638</v>
      </c>
      <c r="J101" s="3"/>
      <c r="K101" s="2" t="s">
        <v>639</v>
      </c>
    </row>
  </sheetData>
  <sortState xmlns:xlrd2="http://schemas.microsoft.com/office/spreadsheetml/2017/richdata2" ref="A2:K102">
    <sortCondition ref="K2:K102"/>
  </sortState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00000000-0002-0000-0000-000000000000}">
          <x14:formula1>
            <xm:f>'Filtered Spells By School'!$H$2:$H103</xm:f>
          </x14:formula1>
          <xm:sqref>I2:I101</xm:sqref>
        </x14:dataValidation>
        <x14:dataValidation type="list" allowBlank="1" showErrorMessage="1" xr:uid="{00000000-0002-0000-0000-000001000000}">
          <x14:formula1>
            <xm:f>'Filtered Spells By School'!$I$2:$I103</xm:f>
          </x14:formula1>
          <xm:sqref>J2:J101</xm:sqref>
        </x14:dataValidation>
        <x14:dataValidation type="list" allowBlank="1" showErrorMessage="1" xr:uid="{00000000-0002-0000-0000-000002000000}">
          <x14:formula1>
            <xm:f>'Filtered Spells By School'!$E$2:$E103</xm:f>
          </x14:formula1>
          <xm:sqref>F2:F101</xm:sqref>
        </x14:dataValidation>
        <x14:dataValidation type="list" allowBlank="1" showErrorMessage="1" xr:uid="{00000000-0002-0000-0000-000003000000}">
          <x14:formula1>
            <xm:f>'Filtered Spells By School'!$F$2:$F103</xm:f>
          </x14:formula1>
          <xm:sqref>G2:G101</xm:sqref>
        </x14:dataValidation>
        <x14:dataValidation type="list" allowBlank="1" showErrorMessage="1" xr:uid="{00000000-0002-0000-0000-000004000000}">
          <x14:formula1>
            <xm:f>'Filtered Spells By School'!$G$2:$G103</xm:f>
          </x14:formula1>
          <xm:sqref>H2:H101</xm:sqref>
        </x14:dataValidation>
        <x14:dataValidation type="list" allowBlank="1" showErrorMessage="1" xr:uid="{00000000-0002-0000-0000-000005000000}">
          <x14:formula1>
            <xm:f>'Filtered Spells By School'!$B$2:$B103</xm:f>
          </x14:formula1>
          <xm:sqref>C2:C101</xm:sqref>
        </x14:dataValidation>
        <x14:dataValidation type="list" allowBlank="1" showErrorMessage="1" xr:uid="{00000000-0002-0000-0000-000006000000}">
          <x14:formula1>
            <xm:f>'Filtered Spells By School'!$C$2:$C103</xm:f>
          </x14:formula1>
          <xm:sqref>D2:D101</xm:sqref>
        </x14:dataValidation>
        <x14:dataValidation type="list" allowBlank="1" showErrorMessage="1" xr:uid="{00000000-0002-0000-0000-000007000000}">
          <x14:formula1>
            <xm:f>'Filtered Spells By School'!$D$2:$D103</xm:f>
          </x14:formula1>
          <xm:sqref>E2:E101</xm:sqref>
        </x14:dataValidation>
        <x14:dataValidation type="list" allowBlank="1" showErrorMessage="1" xr:uid="{00000000-0002-0000-0000-000008000000}">
          <x14:formula1>
            <xm:f>'Filtered Spells By School'!$A$2:$A103</xm:f>
          </x14:formula1>
          <xm:sqref>B2:B101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708B-0927-4F08-9B8B-C352994E845D}">
  <dimension ref="A1:J2"/>
  <sheetViews>
    <sheetView workbookViewId="0">
      <selection activeCell="B2" sqref="B2:J2"/>
    </sheetView>
  </sheetViews>
  <sheetFormatPr defaultRowHeight="12.5"/>
  <cols>
    <col min="2" max="2" width="11" bestFit="1" customWidth="1"/>
    <col min="3" max="3" width="10.1796875" bestFit="1" customWidth="1"/>
    <col min="4" max="4" width="7.7265625" bestFit="1" customWidth="1"/>
    <col min="5" max="5" width="12.6328125" bestFit="1" customWidth="1"/>
    <col min="6" max="6" width="11.90625" bestFit="1" customWidth="1"/>
    <col min="7" max="7" width="10.54296875" bestFit="1" customWidth="1"/>
    <col min="8" max="8" width="10.26953125" bestFit="1" customWidth="1"/>
    <col min="9" max="9" width="13.90625" bestFit="1" customWidth="1"/>
    <col min="10" max="10" width="11.54296875" bestFit="1" customWidth="1"/>
  </cols>
  <sheetData>
    <row r="1" spans="1:10" ht="13">
      <c r="B1" s="1" t="s">
        <v>9</v>
      </c>
      <c r="C1" s="1" t="s">
        <v>3</v>
      </c>
      <c r="D1" s="1" t="s">
        <v>8</v>
      </c>
      <c r="E1" s="1" t="s">
        <v>6</v>
      </c>
      <c r="F1" s="1" t="s">
        <v>7</v>
      </c>
      <c r="G1" s="1" t="s">
        <v>1</v>
      </c>
      <c r="H1" s="1" t="s">
        <v>5</v>
      </c>
      <c r="I1" s="1" t="s">
        <v>4</v>
      </c>
      <c r="J1" s="1" t="s">
        <v>2</v>
      </c>
    </row>
    <row r="2" spans="1:10">
      <c r="A2" t="s">
        <v>642</v>
      </c>
      <c r="B2">
        <v>4</v>
      </c>
      <c r="C2">
        <v>20</v>
      </c>
      <c r="D2">
        <v>30</v>
      </c>
      <c r="E2">
        <v>47</v>
      </c>
      <c r="F2">
        <v>78</v>
      </c>
      <c r="G2">
        <v>82</v>
      </c>
      <c r="H2">
        <v>83</v>
      </c>
      <c r="I2">
        <v>90</v>
      </c>
      <c r="J2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BC32-05E5-4861-8133-D7FC5111810C}">
  <dimension ref="A1:N101"/>
  <sheetViews>
    <sheetView topLeftCell="G1" workbookViewId="0">
      <pane ySplit="1" topLeftCell="A2" activePane="bottomLeft" state="frozen"/>
      <selection pane="bottomLeft" activeCell="M15" sqref="M15"/>
    </sheetView>
  </sheetViews>
  <sheetFormatPr defaultColWidth="11.54296875" defaultRowHeight="12.5"/>
  <cols>
    <col min="1" max="1" width="11.453125" bestFit="1" customWidth="1"/>
    <col min="2" max="2" width="11" bestFit="1" customWidth="1"/>
    <col min="3" max="3" width="10.1796875" bestFit="1" customWidth="1"/>
    <col min="4" max="4" width="7.7265625" bestFit="1" customWidth="1"/>
    <col min="5" max="5" width="12.6328125" bestFit="1" customWidth="1"/>
    <col min="6" max="6" width="11.90625" bestFit="1" customWidth="1"/>
    <col min="7" max="7" width="10.54296875" bestFit="1" customWidth="1"/>
    <col min="8" max="8" width="10.26953125" bestFit="1" customWidth="1"/>
    <col min="9" max="9" width="13.90625" bestFit="1" customWidth="1"/>
    <col min="14" max="14" width="22.453125" bestFit="1" customWidth="1"/>
  </cols>
  <sheetData>
    <row r="1" spans="1:14" ht="13">
      <c r="A1" s="8" t="s">
        <v>644</v>
      </c>
      <c r="B1" s="8" t="s">
        <v>9</v>
      </c>
      <c r="C1" s="8" t="s">
        <v>3</v>
      </c>
      <c r="D1" s="8" t="s">
        <v>8</v>
      </c>
      <c r="E1" s="8" t="s">
        <v>6</v>
      </c>
      <c r="F1" s="7" t="s">
        <v>7</v>
      </c>
      <c r="G1" s="7" t="s">
        <v>1</v>
      </c>
      <c r="H1" s="7" t="s">
        <v>5</v>
      </c>
      <c r="I1" s="7" t="s">
        <v>4</v>
      </c>
      <c r="J1" s="7" t="s">
        <v>2</v>
      </c>
      <c r="K1" s="7" t="s">
        <v>645</v>
      </c>
      <c r="L1" s="7" t="s">
        <v>646</v>
      </c>
      <c r="M1" s="7" t="s">
        <v>647</v>
      </c>
      <c r="N1" s="7" t="s">
        <v>643</v>
      </c>
    </row>
    <row r="2" spans="1:14">
      <c r="A2" t="str">
        <f>'Wand Mapping'!K2</f>
        <v>wand_ai_000</v>
      </c>
      <c r="B2" t="b">
        <f>IF(NOT(ISBLANK('Wand Mapping'!$J2)), "WM")</f>
        <v>0</v>
      </c>
      <c r="C2" t="b">
        <f>IF(NOT(ISBLANK('Wand Mapping'!$D2)), "DI")</f>
        <v>0</v>
      </c>
      <c r="D2" t="b">
        <f>IF(NOT(ISBLANK('Wand Mapping'!$I2)), "IL")</f>
        <v>0</v>
      </c>
      <c r="E2" t="b">
        <f>IF(NOT(ISBLANK('Wand Mapping'!$G2)), "EN")</f>
        <v>0</v>
      </c>
      <c r="F2" t="str">
        <f>IF(NOT(ISBLANK('Wand Mapping'!$H2)), "NE")</f>
        <v>NE</v>
      </c>
      <c r="G2" t="b">
        <f>IF(NOT(ISBLANK('Wand Mapping'!$B2)), "AB")</f>
        <v>0</v>
      </c>
      <c r="H2" t="str">
        <f>IF(NOT(ISBLANK('Wand Mapping'!$F2)), "EV")</f>
        <v>EV</v>
      </c>
      <c r="I2" t="b">
        <f>IF(NOT(ISBLANK('Wand Mapping'!$E2)), "TR")</f>
        <v>0</v>
      </c>
      <c r="J2" t="str">
        <f>IF(NOT(ISBLANK('Wand Mapping'!$C2)), "CO")</f>
        <v>CO</v>
      </c>
      <c r="K2" t="str">
        <f t="shared" ref="K2:K33" si="0">IF(B2=FALSE, IF(C2=FALSE, IF(D2=FALSE, IF(E2=FALSE, "RAND", E2), D2), C2), B2)</f>
        <v>RAND</v>
      </c>
      <c r="L2" t="str">
        <f t="shared" ref="L2:L33" ca="1" si="1">IF(K2="RAND", OFFSET(F2, 0, MOD(RAND(), 3)), K2)</f>
        <v>NE</v>
      </c>
      <c r="M2" s="6" t="s">
        <v>648</v>
      </c>
      <c r="N2" t="str">
        <f t="shared" ref="N2:N33" si="2">_xlfn.CONCAT(A2, "-", M2, ".BAM")</f>
        <v>wand_ai_000-EV.BAM</v>
      </c>
    </row>
    <row r="3" spans="1:14">
      <c r="A3" t="str">
        <f>'Wand Mapping'!K3</f>
        <v>wand_ai_010</v>
      </c>
      <c r="B3" t="b">
        <f>IF(NOT(ISBLANK('Wand Mapping'!$J3)), "WM")</f>
        <v>0</v>
      </c>
      <c r="C3" t="b">
        <f>IF(NOT(ISBLANK('Wand Mapping'!$D3)), "DI")</f>
        <v>0</v>
      </c>
      <c r="D3" t="b">
        <f>IF(NOT(ISBLANK('Wand Mapping'!$I3)), "IL")</f>
        <v>0</v>
      </c>
      <c r="E3" t="b">
        <f>IF(NOT(ISBLANK('Wand Mapping'!$G3)), "EN")</f>
        <v>0</v>
      </c>
      <c r="F3" t="str">
        <f>IF(NOT(ISBLANK('Wand Mapping'!$H3)), "NE")</f>
        <v>NE</v>
      </c>
      <c r="G3" t="b">
        <f>IF(NOT(ISBLANK('Wand Mapping'!$B3)), "AB")</f>
        <v>0</v>
      </c>
      <c r="H3" t="b">
        <f>IF(NOT(ISBLANK('Wand Mapping'!$F3)), "EV")</f>
        <v>0</v>
      </c>
      <c r="I3" t="b">
        <f>IF(NOT(ISBLANK('Wand Mapping'!$E3)), "TR")</f>
        <v>0</v>
      </c>
      <c r="J3" t="str">
        <f>IF(NOT(ISBLANK('Wand Mapping'!$C3)), "CO")</f>
        <v>CO</v>
      </c>
      <c r="K3" t="str">
        <f t="shared" si="0"/>
        <v>RAND</v>
      </c>
      <c r="L3" t="str">
        <f t="shared" ca="1" si="1"/>
        <v>NE</v>
      </c>
      <c r="M3" t="str">
        <f ca="1">IF(L3=FALSE, ,L3)</f>
        <v>NE</v>
      </c>
      <c r="N3" t="str">
        <f t="shared" ca="1" si="2"/>
        <v>wand_ai_010-NE.BAM</v>
      </c>
    </row>
    <row r="4" spans="1:14">
      <c r="A4" t="str">
        <f>'Wand Mapping'!K4</f>
        <v>wand_ai_020</v>
      </c>
      <c r="B4" t="b">
        <f>IF(NOT(ISBLANK('Wand Mapping'!$J4)), "WM")</f>
        <v>0</v>
      </c>
      <c r="C4" t="b">
        <f>IF(NOT(ISBLANK('Wand Mapping'!$D4)), "DI")</f>
        <v>0</v>
      </c>
      <c r="D4" t="str">
        <f>IF(NOT(ISBLANK('Wand Mapping'!$I4)), "IL")</f>
        <v>IL</v>
      </c>
      <c r="E4" t="str">
        <f>IF(NOT(ISBLANK('Wand Mapping'!$G4)), "EN")</f>
        <v>EN</v>
      </c>
      <c r="F4" t="str">
        <f>IF(NOT(ISBLANK('Wand Mapping'!$H4)), "NE")</f>
        <v>NE</v>
      </c>
      <c r="G4" t="b">
        <f>IF(NOT(ISBLANK('Wand Mapping'!$B4)), "AB")</f>
        <v>0</v>
      </c>
      <c r="H4" t="str">
        <f>IF(NOT(ISBLANK('Wand Mapping'!$F4)), "EV")</f>
        <v>EV</v>
      </c>
      <c r="I4" t="b">
        <f>IF(NOT(ISBLANK('Wand Mapping'!$E4)), "TR")</f>
        <v>0</v>
      </c>
      <c r="J4" t="str">
        <f>IF(NOT(ISBLANK('Wand Mapping'!$C4)), "CO")</f>
        <v>CO</v>
      </c>
      <c r="K4" t="str">
        <f t="shared" si="0"/>
        <v>IL</v>
      </c>
      <c r="L4" t="str">
        <f t="shared" ca="1" si="1"/>
        <v>IL</v>
      </c>
      <c r="M4" t="str">
        <f ca="1">IF(L4=FALSE, ,L4)</f>
        <v>IL</v>
      </c>
      <c r="N4" t="str">
        <f t="shared" ca="1" si="2"/>
        <v>wand_ai_020-IL.BAM</v>
      </c>
    </row>
    <row r="5" spans="1:14">
      <c r="A5" t="str">
        <f>'Wand Mapping'!K5</f>
        <v>wand_ai_030</v>
      </c>
      <c r="B5" t="b">
        <f>IF(NOT(ISBLANK('Wand Mapping'!$J5)), "WM")</f>
        <v>0</v>
      </c>
      <c r="C5" t="b">
        <f>IF(NOT(ISBLANK('Wand Mapping'!$D5)), "DI")</f>
        <v>0</v>
      </c>
      <c r="D5" t="b">
        <f>IF(NOT(ISBLANK('Wand Mapping'!$I5)), "IL")</f>
        <v>0</v>
      </c>
      <c r="E5" t="b">
        <f>IF(NOT(ISBLANK('Wand Mapping'!$G5)), "EN")</f>
        <v>0</v>
      </c>
      <c r="F5" t="str">
        <f>IF(NOT(ISBLANK('Wand Mapping'!$H5)), "NE")</f>
        <v>NE</v>
      </c>
      <c r="G5" t="str">
        <f>IF(NOT(ISBLANK('Wand Mapping'!$B5)), "AB")</f>
        <v>AB</v>
      </c>
      <c r="H5" t="b">
        <f>IF(NOT(ISBLANK('Wand Mapping'!$F5)), "EV")</f>
        <v>0</v>
      </c>
      <c r="I5" t="b">
        <f>IF(NOT(ISBLANK('Wand Mapping'!$E5)), "TR")</f>
        <v>0</v>
      </c>
      <c r="J5" t="str">
        <f>IF(NOT(ISBLANK('Wand Mapping'!$C5)), "CO")</f>
        <v>CO</v>
      </c>
      <c r="K5" t="str">
        <f t="shared" si="0"/>
        <v>RAND</v>
      </c>
      <c r="L5" t="str">
        <f t="shared" ca="1" si="1"/>
        <v>NE</v>
      </c>
      <c r="M5" s="6" t="s">
        <v>650</v>
      </c>
      <c r="N5" t="str">
        <f t="shared" si="2"/>
        <v>wand_ai_030-CO.BAM</v>
      </c>
    </row>
    <row r="6" spans="1:14">
      <c r="A6" t="str">
        <f>'Wand Mapping'!K6</f>
        <v>wand_ai_040</v>
      </c>
      <c r="B6" t="b">
        <f>IF(NOT(ISBLANK('Wand Mapping'!$J6)), "WM")</f>
        <v>0</v>
      </c>
      <c r="C6" t="str">
        <f>IF(NOT(ISBLANK('Wand Mapping'!$D6)), "DI")</f>
        <v>DI</v>
      </c>
      <c r="D6" t="b">
        <f>IF(NOT(ISBLANK('Wand Mapping'!$I6)), "IL")</f>
        <v>0</v>
      </c>
      <c r="E6" t="b">
        <f>IF(NOT(ISBLANK('Wand Mapping'!$G6)), "EN")</f>
        <v>0</v>
      </c>
      <c r="F6" t="str">
        <f>IF(NOT(ISBLANK('Wand Mapping'!$H6)), "NE")</f>
        <v>NE</v>
      </c>
      <c r="G6" t="str">
        <f>IF(NOT(ISBLANK('Wand Mapping'!$B6)), "AB")</f>
        <v>AB</v>
      </c>
      <c r="H6" t="b">
        <f>IF(NOT(ISBLANK('Wand Mapping'!$F6)), "EV")</f>
        <v>0</v>
      </c>
      <c r="I6" t="b">
        <f>IF(NOT(ISBLANK('Wand Mapping'!$E6)), "TR")</f>
        <v>0</v>
      </c>
      <c r="J6" t="str">
        <f>IF(NOT(ISBLANK('Wand Mapping'!$C6)), "CO")</f>
        <v>CO</v>
      </c>
      <c r="K6" t="str">
        <f t="shared" si="0"/>
        <v>DI</v>
      </c>
      <c r="L6" t="str">
        <f t="shared" ca="1" si="1"/>
        <v>DI</v>
      </c>
      <c r="M6" t="str">
        <f ca="1">IF(L6=FALSE, ,L6)</f>
        <v>DI</v>
      </c>
      <c r="N6" t="str">
        <f t="shared" ca="1" si="2"/>
        <v>wand_ai_040-DI.BAM</v>
      </c>
    </row>
    <row r="7" spans="1:14">
      <c r="A7" t="str">
        <f>'Wand Mapping'!K7</f>
        <v>wand_ai_050</v>
      </c>
      <c r="B7" t="b">
        <f>IF(NOT(ISBLANK('Wand Mapping'!$J7)), "WM")</f>
        <v>0</v>
      </c>
      <c r="C7" t="b">
        <f>IF(NOT(ISBLANK('Wand Mapping'!$D7)), "DI")</f>
        <v>0</v>
      </c>
      <c r="D7" t="b">
        <f>IF(NOT(ISBLANK('Wand Mapping'!$I7)), "IL")</f>
        <v>0</v>
      </c>
      <c r="E7" t="b">
        <f>IF(NOT(ISBLANK('Wand Mapping'!$G7)), "EN")</f>
        <v>0</v>
      </c>
      <c r="F7" t="str">
        <f>IF(NOT(ISBLANK('Wand Mapping'!$H7)), "NE")</f>
        <v>NE</v>
      </c>
      <c r="G7" t="str">
        <f>IF(NOT(ISBLANK('Wand Mapping'!$B7)), "AB")</f>
        <v>AB</v>
      </c>
      <c r="H7" t="b">
        <f>IF(NOT(ISBLANK('Wand Mapping'!$F7)), "EV")</f>
        <v>0</v>
      </c>
      <c r="I7" t="str">
        <f>IF(NOT(ISBLANK('Wand Mapping'!$E7)), "TR")</f>
        <v>TR</v>
      </c>
      <c r="J7" t="str">
        <f>IF(NOT(ISBLANK('Wand Mapping'!$C7)), "CO")</f>
        <v>CO</v>
      </c>
      <c r="K7" t="str">
        <f t="shared" si="0"/>
        <v>RAND</v>
      </c>
      <c r="L7" t="str">
        <f t="shared" ca="1" si="1"/>
        <v>NE</v>
      </c>
      <c r="M7" s="6" t="s">
        <v>649</v>
      </c>
      <c r="N7" t="str">
        <f t="shared" si="2"/>
        <v>wand_ai_050-TR.BAM</v>
      </c>
    </row>
    <row r="8" spans="1:14">
      <c r="A8" t="str">
        <f>'Wand Mapping'!K8</f>
        <v>wand_ai_060</v>
      </c>
      <c r="B8" t="b">
        <f>IF(NOT(ISBLANK('Wand Mapping'!$J8)), "WM")</f>
        <v>0</v>
      </c>
      <c r="C8" t="b">
        <f>IF(NOT(ISBLANK('Wand Mapping'!$D8)), "DI")</f>
        <v>0</v>
      </c>
      <c r="D8" t="b">
        <f>IF(NOT(ISBLANK('Wand Mapping'!$I8)), "IL")</f>
        <v>0</v>
      </c>
      <c r="E8" t="str">
        <f>IF(NOT(ISBLANK('Wand Mapping'!$G8)), "EN")</f>
        <v>EN</v>
      </c>
      <c r="F8" t="str">
        <f>IF(NOT(ISBLANK('Wand Mapping'!$H8)), "NE")</f>
        <v>NE</v>
      </c>
      <c r="G8" t="str">
        <f>IF(NOT(ISBLANK('Wand Mapping'!$B8)), "AB")</f>
        <v>AB</v>
      </c>
      <c r="H8" t="str">
        <f>IF(NOT(ISBLANK('Wand Mapping'!$F8)), "EV")</f>
        <v>EV</v>
      </c>
      <c r="I8" t="b">
        <f>IF(NOT(ISBLANK('Wand Mapping'!$E8)), "TR")</f>
        <v>0</v>
      </c>
      <c r="J8" t="str">
        <f>IF(NOT(ISBLANK('Wand Mapping'!$C8)), "CO")</f>
        <v>CO</v>
      </c>
      <c r="K8" t="str">
        <f t="shared" si="0"/>
        <v>EN</v>
      </c>
      <c r="L8" t="str">
        <f t="shared" ca="1" si="1"/>
        <v>EN</v>
      </c>
      <c r="M8" t="str">
        <f ca="1">IF(L8=FALSE, ,L8)</f>
        <v>EN</v>
      </c>
      <c r="N8" t="str">
        <f t="shared" ca="1" si="2"/>
        <v>wand_ai_060-EN.BAM</v>
      </c>
    </row>
    <row r="9" spans="1:14">
      <c r="A9" t="str">
        <f>'Wand Mapping'!K9</f>
        <v>wand_ai_070</v>
      </c>
      <c r="B9" t="str">
        <f>IF(NOT(ISBLANK('Wand Mapping'!$J9)), "WM")</f>
        <v>WM</v>
      </c>
      <c r="C9" t="str">
        <f>IF(NOT(ISBLANK('Wand Mapping'!$D9)), "DI")</f>
        <v>DI</v>
      </c>
      <c r="D9" t="b">
        <f>IF(NOT(ISBLANK('Wand Mapping'!$I9)), "IL")</f>
        <v>0</v>
      </c>
      <c r="E9" t="str">
        <f>IF(NOT(ISBLANK('Wand Mapping'!$G9)), "EN")</f>
        <v>EN</v>
      </c>
      <c r="F9" t="str">
        <f>IF(NOT(ISBLANK('Wand Mapping'!$H9)), "NE")</f>
        <v>NE</v>
      </c>
      <c r="G9" t="str">
        <f>IF(NOT(ISBLANK('Wand Mapping'!$B9)), "AB")</f>
        <v>AB</v>
      </c>
      <c r="H9" t="b">
        <f>IF(NOT(ISBLANK('Wand Mapping'!$F9)), "EV")</f>
        <v>0</v>
      </c>
      <c r="I9" t="b">
        <f>IF(NOT(ISBLANK('Wand Mapping'!$E9)), "TR")</f>
        <v>0</v>
      </c>
      <c r="J9" t="str">
        <f>IF(NOT(ISBLANK('Wand Mapping'!$C9)), "CO")</f>
        <v>CO</v>
      </c>
      <c r="K9" t="str">
        <f t="shared" si="0"/>
        <v>WM</v>
      </c>
      <c r="L9" t="str">
        <f t="shared" ca="1" si="1"/>
        <v>WM</v>
      </c>
      <c r="M9" t="str">
        <f ca="1">IF(L9=FALSE, ,L9)</f>
        <v>WM</v>
      </c>
      <c r="N9" t="str">
        <f t="shared" ca="1" si="2"/>
        <v>wand_ai_070-WM.BAM</v>
      </c>
    </row>
    <row r="10" spans="1:14">
      <c r="A10" t="str">
        <f>'Wand Mapping'!K10</f>
        <v>wand_ai_080</v>
      </c>
      <c r="B10" t="b">
        <f>IF(NOT(ISBLANK('Wand Mapping'!$J10)), "WM")</f>
        <v>0</v>
      </c>
      <c r="C10" t="b">
        <f>IF(NOT(ISBLANK('Wand Mapping'!$D10)), "DI")</f>
        <v>0</v>
      </c>
      <c r="D10" t="str">
        <f>IF(NOT(ISBLANK('Wand Mapping'!$I10)), "IL")</f>
        <v>IL</v>
      </c>
      <c r="E10" t="str">
        <f>IF(NOT(ISBLANK('Wand Mapping'!$G10)), "EN")</f>
        <v>EN</v>
      </c>
      <c r="F10" t="b">
        <f>IF(NOT(ISBLANK('Wand Mapping'!$H10)), "NE")</f>
        <v>0</v>
      </c>
      <c r="G10" t="str">
        <f>IF(NOT(ISBLANK('Wand Mapping'!$B10)), "AB")</f>
        <v>AB</v>
      </c>
      <c r="H10" t="str">
        <f>IF(NOT(ISBLANK('Wand Mapping'!$F10)), "EV")</f>
        <v>EV</v>
      </c>
      <c r="I10" t="b">
        <f>IF(NOT(ISBLANK('Wand Mapping'!$E10)), "TR")</f>
        <v>0</v>
      </c>
      <c r="J10" t="str">
        <f>IF(NOT(ISBLANK('Wand Mapping'!$C10)), "CO")</f>
        <v>CO</v>
      </c>
      <c r="K10" t="str">
        <f t="shared" si="0"/>
        <v>IL</v>
      </c>
      <c r="L10" t="str">
        <f t="shared" ca="1" si="1"/>
        <v>IL</v>
      </c>
      <c r="M10" t="str">
        <f ca="1">IF(L10=FALSE, ,L10)</f>
        <v>IL</v>
      </c>
      <c r="N10" t="str">
        <f t="shared" ca="1" si="2"/>
        <v>wand_ai_080-IL.BAM</v>
      </c>
    </row>
    <row r="11" spans="1:14">
      <c r="A11" t="str">
        <f>'Wand Mapping'!K11</f>
        <v>wand_ai_090</v>
      </c>
      <c r="B11" t="b">
        <f>IF(NOT(ISBLANK('Wand Mapping'!$J11)), "WM")</f>
        <v>0</v>
      </c>
      <c r="C11" t="b">
        <f>IF(NOT(ISBLANK('Wand Mapping'!$D11)), "DI")</f>
        <v>0</v>
      </c>
      <c r="D11" t="b">
        <f>IF(NOT(ISBLANK('Wand Mapping'!$I11)), "IL")</f>
        <v>0</v>
      </c>
      <c r="E11" t="b">
        <f>IF(NOT(ISBLANK('Wand Mapping'!$G11)), "EN")</f>
        <v>0</v>
      </c>
      <c r="F11" t="str">
        <f>IF(NOT(ISBLANK('Wand Mapping'!$H11)), "NE")</f>
        <v>NE</v>
      </c>
      <c r="G11" t="b">
        <f>IF(NOT(ISBLANK('Wand Mapping'!$B11)), "AB")</f>
        <v>0</v>
      </c>
      <c r="H11" t="str">
        <f>IF(NOT(ISBLANK('Wand Mapping'!$F11)), "EV")</f>
        <v>EV</v>
      </c>
      <c r="I11" t="str">
        <f>IF(NOT(ISBLANK('Wand Mapping'!$E11)), "TR")</f>
        <v>TR</v>
      </c>
      <c r="J11" t="str">
        <f>IF(NOT(ISBLANK('Wand Mapping'!$C11)), "CO")</f>
        <v>CO</v>
      </c>
      <c r="K11" t="str">
        <f t="shared" si="0"/>
        <v>RAND</v>
      </c>
      <c r="L11" t="str">
        <f t="shared" ca="1" si="1"/>
        <v>NE</v>
      </c>
      <c r="M11" s="6" t="s">
        <v>648</v>
      </c>
      <c r="N11" t="str">
        <f t="shared" si="2"/>
        <v>wand_ai_090-EV.BAM</v>
      </c>
    </row>
    <row r="12" spans="1:14">
      <c r="A12" t="str">
        <f>'Wand Mapping'!K12</f>
        <v>wand_ai_100</v>
      </c>
      <c r="B12" t="b">
        <f>IF(NOT(ISBLANK('Wand Mapping'!$J12)), "WM")</f>
        <v>0</v>
      </c>
      <c r="C12" t="str">
        <f>IF(NOT(ISBLANK('Wand Mapping'!$D12)), "DI")</f>
        <v>DI</v>
      </c>
      <c r="D12" t="b">
        <f>IF(NOT(ISBLANK('Wand Mapping'!$I12)), "IL")</f>
        <v>0</v>
      </c>
      <c r="E12" t="str">
        <f>IF(NOT(ISBLANK('Wand Mapping'!$G12)), "EN")</f>
        <v>EN</v>
      </c>
      <c r="F12" t="b">
        <f>IF(NOT(ISBLANK('Wand Mapping'!$H12)), "NE")</f>
        <v>0</v>
      </c>
      <c r="G12" t="b">
        <f>IF(NOT(ISBLANK('Wand Mapping'!$B12)), "AB")</f>
        <v>0</v>
      </c>
      <c r="H12" t="str">
        <f>IF(NOT(ISBLANK('Wand Mapping'!$F12)), "EV")</f>
        <v>EV</v>
      </c>
      <c r="I12" t="str">
        <f>IF(NOT(ISBLANK('Wand Mapping'!$E12)), "TR")</f>
        <v>TR</v>
      </c>
      <c r="J12" t="str">
        <f>IF(NOT(ISBLANK('Wand Mapping'!$C12)), "CO")</f>
        <v>CO</v>
      </c>
      <c r="K12" t="str">
        <f t="shared" si="0"/>
        <v>DI</v>
      </c>
      <c r="L12" t="str">
        <f t="shared" ca="1" si="1"/>
        <v>DI</v>
      </c>
      <c r="M12" t="str">
        <f ca="1">IF(L12=FALSE, ,L12)</f>
        <v>DI</v>
      </c>
      <c r="N12" t="str">
        <f t="shared" ca="1" si="2"/>
        <v>wand_ai_100-DI.BAM</v>
      </c>
    </row>
    <row r="13" spans="1:14">
      <c r="A13" t="str">
        <f>'Wand Mapping'!K13</f>
        <v>wand_ai_110</v>
      </c>
      <c r="B13" t="b">
        <f>IF(NOT(ISBLANK('Wand Mapping'!$J13)), "WM")</f>
        <v>0</v>
      </c>
      <c r="C13" t="b">
        <f>IF(NOT(ISBLANK('Wand Mapping'!$D13)), "DI")</f>
        <v>0</v>
      </c>
      <c r="D13" t="b">
        <f>IF(NOT(ISBLANK('Wand Mapping'!$I13)), "IL")</f>
        <v>0</v>
      </c>
      <c r="E13" t="b">
        <f>IF(NOT(ISBLANK('Wand Mapping'!$G13)), "EN")</f>
        <v>0</v>
      </c>
      <c r="F13" t="str">
        <f>IF(NOT(ISBLANK('Wand Mapping'!$H13)), "NE")</f>
        <v>NE</v>
      </c>
      <c r="G13" t="str">
        <f>IF(NOT(ISBLANK('Wand Mapping'!$B13)), "AB")</f>
        <v>AB</v>
      </c>
      <c r="H13" t="b">
        <f>IF(NOT(ISBLANK('Wand Mapping'!$F13)), "EV")</f>
        <v>0</v>
      </c>
      <c r="I13" t="str">
        <f>IF(NOT(ISBLANK('Wand Mapping'!$E13)), "TR")</f>
        <v>TR</v>
      </c>
      <c r="J13" t="str">
        <f>IF(NOT(ISBLANK('Wand Mapping'!$C13)), "CO")</f>
        <v>CO</v>
      </c>
      <c r="K13" t="str">
        <f t="shared" si="0"/>
        <v>RAND</v>
      </c>
      <c r="L13" t="str">
        <f t="shared" ca="1" si="1"/>
        <v>NE</v>
      </c>
      <c r="M13" t="str">
        <f ca="1">IF(L13=FALSE, ,L13)</f>
        <v>NE</v>
      </c>
      <c r="N13" t="str">
        <f t="shared" ca="1" si="2"/>
        <v>wand_ai_110-NE.BAM</v>
      </c>
    </row>
    <row r="14" spans="1:14">
      <c r="A14" t="str">
        <f>'Wand Mapping'!K14</f>
        <v>wand_ai_120</v>
      </c>
      <c r="B14" t="b">
        <f>IF(NOT(ISBLANK('Wand Mapping'!$J14)), "WM")</f>
        <v>0</v>
      </c>
      <c r="C14" t="str">
        <f>IF(NOT(ISBLANK('Wand Mapping'!$D14)), "DI")</f>
        <v>DI</v>
      </c>
      <c r="D14" t="str">
        <f>IF(NOT(ISBLANK('Wand Mapping'!$I14)), "IL")</f>
        <v>IL</v>
      </c>
      <c r="E14" t="str">
        <f>IF(NOT(ISBLANK('Wand Mapping'!$G14)), "EN")</f>
        <v>EN</v>
      </c>
      <c r="F14" t="str">
        <f>IF(NOT(ISBLANK('Wand Mapping'!$H14)), "NE")</f>
        <v>NE</v>
      </c>
      <c r="G14" t="str">
        <f>IF(NOT(ISBLANK('Wand Mapping'!$B14)), "AB")</f>
        <v>AB</v>
      </c>
      <c r="H14" t="str">
        <f>IF(NOT(ISBLANK('Wand Mapping'!$F14)), "EV")</f>
        <v>EV</v>
      </c>
      <c r="I14" t="str">
        <f>IF(NOT(ISBLANK('Wand Mapping'!$E14)), "TR")</f>
        <v>TR</v>
      </c>
      <c r="J14" t="str">
        <f>IF(NOT(ISBLANK('Wand Mapping'!$C14)), "CO")</f>
        <v>CO</v>
      </c>
      <c r="K14" t="str">
        <f t="shared" si="0"/>
        <v>DI</v>
      </c>
      <c r="L14" t="str">
        <f t="shared" ca="1" si="1"/>
        <v>DI</v>
      </c>
      <c r="M14" t="str">
        <f ca="1">IF(L14=FALSE, ,L14)</f>
        <v>DI</v>
      </c>
      <c r="N14" t="str">
        <f t="shared" ca="1" si="2"/>
        <v>wand_ai_120-DI.BAM</v>
      </c>
    </row>
    <row r="15" spans="1:14">
      <c r="A15" t="str">
        <f>'Wand Mapping'!K15</f>
        <v>wand_ai_130</v>
      </c>
      <c r="B15" t="b">
        <f>IF(NOT(ISBLANK('Wand Mapping'!$J15)), "WM")</f>
        <v>0</v>
      </c>
      <c r="C15" t="b">
        <f>IF(NOT(ISBLANK('Wand Mapping'!$D15)), "DI")</f>
        <v>0</v>
      </c>
      <c r="D15" t="b">
        <f>IF(NOT(ISBLANK('Wand Mapping'!$I15)), "IL")</f>
        <v>0</v>
      </c>
      <c r="E15" t="b">
        <f>IF(NOT(ISBLANK('Wand Mapping'!$G15)), "EN")</f>
        <v>0</v>
      </c>
      <c r="F15" t="str">
        <f>IF(NOT(ISBLANK('Wand Mapping'!$H15)), "NE")</f>
        <v>NE</v>
      </c>
      <c r="G15" t="str">
        <f>IF(NOT(ISBLANK('Wand Mapping'!$B15)), "AB")</f>
        <v>AB</v>
      </c>
      <c r="H15" t="str">
        <f>IF(NOT(ISBLANK('Wand Mapping'!$F15)), "EV")</f>
        <v>EV</v>
      </c>
      <c r="I15" t="str">
        <f>IF(NOT(ISBLANK('Wand Mapping'!$E15)), "TR")</f>
        <v>TR</v>
      </c>
      <c r="J15" t="str">
        <f>IF(NOT(ISBLANK('Wand Mapping'!$C15)), "CO")</f>
        <v>CO</v>
      </c>
      <c r="K15" t="str">
        <f t="shared" si="0"/>
        <v>RAND</v>
      </c>
      <c r="L15" t="str">
        <f t="shared" ca="1" si="1"/>
        <v>NE</v>
      </c>
      <c r="M15" t="str">
        <f ca="1">IF(L15=FALSE, ,L15)</f>
        <v>NE</v>
      </c>
      <c r="N15" t="str">
        <f t="shared" ca="1" si="2"/>
        <v>wand_ai_130-NE.BAM</v>
      </c>
    </row>
    <row r="16" spans="1:14">
      <c r="A16" t="str">
        <f>'Wand Mapping'!K16</f>
        <v>wand_ai_140</v>
      </c>
      <c r="B16" t="b">
        <f>IF(NOT(ISBLANK('Wand Mapping'!$J16)), "WM")</f>
        <v>0</v>
      </c>
      <c r="C16" t="b">
        <f>IF(NOT(ISBLANK('Wand Mapping'!$D16)), "DI")</f>
        <v>0</v>
      </c>
      <c r="D16" t="b">
        <f>IF(NOT(ISBLANK('Wand Mapping'!$I16)), "IL")</f>
        <v>0</v>
      </c>
      <c r="E16" t="b">
        <f>IF(NOT(ISBLANK('Wand Mapping'!$G16)), "EN")</f>
        <v>0</v>
      </c>
      <c r="F16" t="str">
        <f>IF(NOT(ISBLANK('Wand Mapping'!$H16)), "NE")</f>
        <v>NE</v>
      </c>
      <c r="G16" t="b">
        <f>IF(NOT(ISBLANK('Wand Mapping'!$B16)), "AB")</f>
        <v>0</v>
      </c>
      <c r="H16" t="str">
        <f>IF(NOT(ISBLANK('Wand Mapping'!$F16)), "EV")</f>
        <v>EV</v>
      </c>
      <c r="I16" t="str">
        <f>IF(NOT(ISBLANK('Wand Mapping'!$E16)), "TR")</f>
        <v>TR</v>
      </c>
      <c r="J16" t="str">
        <f>IF(NOT(ISBLANK('Wand Mapping'!$C16)), "CO")</f>
        <v>CO</v>
      </c>
      <c r="K16" t="str">
        <f t="shared" si="0"/>
        <v>RAND</v>
      </c>
      <c r="L16" t="str">
        <f t="shared" ca="1" si="1"/>
        <v>NE</v>
      </c>
      <c r="M16" s="6" t="s">
        <v>649</v>
      </c>
      <c r="N16" t="str">
        <f t="shared" si="2"/>
        <v>wand_ai_140-TR.BAM</v>
      </c>
    </row>
    <row r="17" spans="1:14">
      <c r="A17" t="str">
        <f>'Wand Mapping'!K17</f>
        <v>wand_ai_150</v>
      </c>
      <c r="B17" t="b">
        <f>IF(NOT(ISBLANK('Wand Mapping'!$J17)), "WM")</f>
        <v>0</v>
      </c>
      <c r="C17" t="b">
        <f>IF(NOT(ISBLANK('Wand Mapping'!$D17)), "DI")</f>
        <v>0</v>
      </c>
      <c r="D17" t="b">
        <f>IF(NOT(ISBLANK('Wand Mapping'!$I17)), "IL")</f>
        <v>0</v>
      </c>
      <c r="E17" t="b">
        <f>IF(NOT(ISBLANK('Wand Mapping'!$G17)), "EN")</f>
        <v>0</v>
      </c>
      <c r="F17" t="str">
        <f>IF(NOT(ISBLANK('Wand Mapping'!$H17)), "NE")</f>
        <v>NE</v>
      </c>
      <c r="G17" t="str">
        <f>IF(NOT(ISBLANK('Wand Mapping'!$B17)), "AB")</f>
        <v>AB</v>
      </c>
      <c r="H17" t="str">
        <f>IF(NOT(ISBLANK('Wand Mapping'!$F17)), "EV")</f>
        <v>EV</v>
      </c>
      <c r="I17" t="str">
        <f>IF(NOT(ISBLANK('Wand Mapping'!$E17)), "TR")</f>
        <v>TR</v>
      </c>
      <c r="J17" t="str">
        <f>IF(NOT(ISBLANK('Wand Mapping'!$C17)), "CO")</f>
        <v>CO</v>
      </c>
      <c r="K17" t="str">
        <f t="shared" si="0"/>
        <v>RAND</v>
      </c>
      <c r="L17" t="str">
        <f t="shared" ca="1" si="1"/>
        <v>NE</v>
      </c>
      <c r="M17" s="6" t="s">
        <v>650</v>
      </c>
      <c r="N17" t="str">
        <f t="shared" si="2"/>
        <v>wand_ai_150-CO.BAM</v>
      </c>
    </row>
    <row r="18" spans="1:14">
      <c r="A18" t="str">
        <f>'Wand Mapping'!K18</f>
        <v>wand_ai_160</v>
      </c>
      <c r="B18" t="b">
        <f>IF(NOT(ISBLANK('Wand Mapping'!$J18)), "WM")</f>
        <v>0</v>
      </c>
      <c r="C18" t="b">
        <f>IF(NOT(ISBLANK('Wand Mapping'!$D18)), "DI")</f>
        <v>0</v>
      </c>
      <c r="D18" t="b">
        <f>IF(NOT(ISBLANK('Wand Mapping'!$I18)), "IL")</f>
        <v>0</v>
      </c>
      <c r="E18" t="b">
        <f>IF(NOT(ISBLANK('Wand Mapping'!$G18)), "EN")</f>
        <v>0</v>
      </c>
      <c r="F18" t="str">
        <f>IF(NOT(ISBLANK('Wand Mapping'!$H18)), "NE")</f>
        <v>NE</v>
      </c>
      <c r="G18" t="b">
        <f>IF(NOT(ISBLANK('Wand Mapping'!$B18)), "AB")</f>
        <v>0</v>
      </c>
      <c r="H18" t="str">
        <f>IF(NOT(ISBLANK('Wand Mapping'!$F18)), "EV")</f>
        <v>EV</v>
      </c>
      <c r="I18" t="str">
        <f>IF(NOT(ISBLANK('Wand Mapping'!$E18)), "TR")</f>
        <v>TR</v>
      </c>
      <c r="J18" t="str">
        <f>IF(NOT(ISBLANK('Wand Mapping'!$C18)), "CO")</f>
        <v>CO</v>
      </c>
      <c r="K18" t="str">
        <f t="shared" si="0"/>
        <v>RAND</v>
      </c>
      <c r="L18" t="str">
        <f t="shared" ca="1" si="1"/>
        <v>NE</v>
      </c>
      <c r="M18" s="6" t="s">
        <v>648</v>
      </c>
      <c r="N18" t="str">
        <f t="shared" si="2"/>
        <v>wand_ai_160-EV.BAM</v>
      </c>
    </row>
    <row r="19" spans="1:14">
      <c r="A19" t="str">
        <f>'Wand Mapping'!K19</f>
        <v>wand_ai_170</v>
      </c>
      <c r="B19" t="b">
        <f>IF(NOT(ISBLANK('Wand Mapping'!$J19)), "WM")</f>
        <v>0</v>
      </c>
      <c r="C19" t="str">
        <f>IF(NOT(ISBLANK('Wand Mapping'!$D19)), "DI")</f>
        <v>DI</v>
      </c>
      <c r="D19" t="str">
        <f>IF(NOT(ISBLANK('Wand Mapping'!$I19)), "IL")</f>
        <v>IL</v>
      </c>
      <c r="E19" t="str">
        <f>IF(NOT(ISBLANK('Wand Mapping'!$G19)), "EN")</f>
        <v>EN</v>
      </c>
      <c r="F19" t="b">
        <f>IF(NOT(ISBLANK('Wand Mapping'!$H19)), "NE")</f>
        <v>0</v>
      </c>
      <c r="G19" t="str">
        <f>IF(NOT(ISBLANK('Wand Mapping'!$B19)), "AB")</f>
        <v>AB</v>
      </c>
      <c r="H19" t="str">
        <f>IF(NOT(ISBLANK('Wand Mapping'!$F19)), "EV")</f>
        <v>EV</v>
      </c>
      <c r="I19" t="str">
        <f>IF(NOT(ISBLANK('Wand Mapping'!$E19)), "TR")</f>
        <v>TR</v>
      </c>
      <c r="J19" t="str">
        <f>IF(NOT(ISBLANK('Wand Mapping'!$C19)), "CO")</f>
        <v>CO</v>
      </c>
      <c r="K19" t="str">
        <f t="shared" si="0"/>
        <v>DI</v>
      </c>
      <c r="L19" t="str">
        <f t="shared" ca="1" si="1"/>
        <v>DI</v>
      </c>
      <c r="M19" t="str">
        <f t="shared" ref="M19:M24" ca="1" si="3">IF(L19=FALSE, ,L19)</f>
        <v>DI</v>
      </c>
      <c r="N19" t="str">
        <f t="shared" ca="1" si="2"/>
        <v>wand_ai_170-DI.BAM</v>
      </c>
    </row>
    <row r="20" spans="1:14">
      <c r="A20" t="str">
        <f>'Wand Mapping'!K20</f>
        <v>wand_ai_180</v>
      </c>
      <c r="B20" t="b">
        <f>IF(NOT(ISBLANK('Wand Mapping'!$J20)), "WM")</f>
        <v>0</v>
      </c>
      <c r="C20" t="b">
        <f>IF(NOT(ISBLANK('Wand Mapping'!$D20)), "DI")</f>
        <v>0</v>
      </c>
      <c r="D20" t="str">
        <f>IF(NOT(ISBLANK('Wand Mapping'!$I20)), "IL")</f>
        <v>IL</v>
      </c>
      <c r="E20" t="b">
        <f>IF(NOT(ISBLANK('Wand Mapping'!$G20)), "EN")</f>
        <v>0</v>
      </c>
      <c r="F20" t="b">
        <f>IF(NOT(ISBLANK('Wand Mapping'!$H20)), "NE")</f>
        <v>0</v>
      </c>
      <c r="G20" t="b">
        <f>IF(NOT(ISBLANK('Wand Mapping'!$B20)), "AB")</f>
        <v>0</v>
      </c>
      <c r="H20" t="str">
        <f>IF(NOT(ISBLANK('Wand Mapping'!$F20)), "EV")</f>
        <v>EV</v>
      </c>
      <c r="I20" t="str">
        <f>IF(NOT(ISBLANK('Wand Mapping'!$E20)), "TR")</f>
        <v>TR</v>
      </c>
      <c r="J20" t="str">
        <f>IF(NOT(ISBLANK('Wand Mapping'!$C20)), "CO")</f>
        <v>CO</v>
      </c>
      <c r="K20" t="str">
        <f t="shared" si="0"/>
        <v>IL</v>
      </c>
      <c r="L20" t="str">
        <f t="shared" ca="1" si="1"/>
        <v>IL</v>
      </c>
      <c r="M20" t="str">
        <f t="shared" ca="1" si="3"/>
        <v>IL</v>
      </c>
      <c r="N20" t="str">
        <f t="shared" ca="1" si="2"/>
        <v>wand_ai_180-IL.BAM</v>
      </c>
    </row>
    <row r="21" spans="1:14">
      <c r="A21" t="str">
        <f>'Wand Mapping'!K21</f>
        <v>wand_ai_190</v>
      </c>
      <c r="B21" t="b">
        <f>IF(NOT(ISBLANK('Wand Mapping'!$J21)), "WM")</f>
        <v>0</v>
      </c>
      <c r="C21" t="b">
        <f>IF(NOT(ISBLANK('Wand Mapping'!$D21)), "DI")</f>
        <v>0</v>
      </c>
      <c r="D21" t="b">
        <f>IF(NOT(ISBLANK('Wand Mapping'!$I21)), "IL")</f>
        <v>0</v>
      </c>
      <c r="E21" t="b">
        <f>IF(NOT(ISBLANK('Wand Mapping'!$G21)), "EN")</f>
        <v>0</v>
      </c>
      <c r="F21" t="str">
        <f>IF(NOT(ISBLANK('Wand Mapping'!$H21)), "NE")</f>
        <v>NE</v>
      </c>
      <c r="G21" t="b">
        <f>IF(NOT(ISBLANK('Wand Mapping'!$B21)), "AB")</f>
        <v>0</v>
      </c>
      <c r="H21" t="str">
        <f>IF(NOT(ISBLANK('Wand Mapping'!$F21)), "EV")</f>
        <v>EV</v>
      </c>
      <c r="I21" t="str">
        <f>IF(NOT(ISBLANK('Wand Mapping'!$E21)), "TR")</f>
        <v>TR</v>
      </c>
      <c r="J21" t="str">
        <f>IF(NOT(ISBLANK('Wand Mapping'!$C21)), "CO")</f>
        <v>CO</v>
      </c>
      <c r="K21" t="str">
        <f t="shared" si="0"/>
        <v>RAND</v>
      </c>
      <c r="L21" t="str">
        <f t="shared" ca="1" si="1"/>
        <v>NE</v>
      </c>
      <c r="M21" t="str">
        <f t="shared" ca="1" si="3"/>
        <v>NE</v>
      </c>
      <c r="N21" t="str">
        <f t="shared" ca="1" si="2"/>
        <v>wand_ai_190-NE.BAM</v>
      </c>
    </row>
    <row r="22" spans="1:14">
      <c r="A22" t="str">
        <f>'Wand Mapping'!K22</f>
        <v>wand_ai_200</v>
      </c>
      <c r="B22" t="b">
        <f>IF(NOT(ISBLANK('Wand Mapping'!$J22)), "WM")</f>
        <v>0</v>
      </c>
      <c r="C22" t="b">
        <f>IF(NOT(ISBLANK('Wand Mapping'!$D22)), "DI")</f>
        <v>0</v>
      </c>
      <c r="D22" t="b">
        <f>IF(NOT(ISBLANK('Wand Mapping'!$I22)), "IL")</f>
        <v>0</v>
      </c>
      <c r="E22" t="b">
        <f>IF(NOT(ISBLANK('Wand Mapping'!$G22)), "EN")</f>
        <v>0</v>
      </c>
      <c r="F22" t="str">
        <f>IF(NOT(ISBLANK('Wand Mapping'!$H22)), "NE")</f>
        <v>NE</v>
      </c>
      <c r="G22" t="b">
        <f>IF(NOT(ISBLANK('Wand Mapping'!$B22)), "AB")</f>
        <v>0</v>
      </c>
      <c r="H22" t="str">
        <f>IF(NOT(ISBLANK('Wand Mapping'!$F22)), "EV")</f>
        <v>EV</v>
      </c>
      <c r="I22" t="str">
        <f>IF(NOT(ISBLANK('Wand Mapping'!$E22)), "TR")</f>
        <v>TR</v>
      </c>
      <c r="J22" t="str">
        <f>IF(NOT(ISBLANK('Wand Mapping'!$C22)), "CO")</f>
        <v>CO</v>
      </c>
      <c r="K22" t="str">
        <f t="shared" si="0"/>
        <v>RAND</v>
      </c>
      <c r="L22" t="str">
        <f t="shared" ca="1" si="1"/>
        <v>NE</v>
      </c>
      <c r="M22" t="str">
        <f t="shared" ca="1" si="3"/>
        <v>NE</v>
      </c>
      <c r="N22" t="str">
        <f t="shared" ca="1" si="2"/>
        <v>wand_ai_200-NE.BAM</v>
      </c>
    </row>
    <row r="23" spans="1:14">
      <c r="A23" t="str">
        <f>'Wand Mapping'!K23</f>
        <v>wand_ai_210</v>
      </c>
      <c r="B23" t="b">
        <f>IF(NOT(ISBLANK('Wand Mapping'!$J23)), "WM")</f>
        <v>0</v>
      </c>
      <c r="C23" t="str">
        <f>IF(NOT(ISBLANK('Wand Mapping'!$D23)), "DI")</f>
        <v>DI</v>
      </c>
      <c r="D23" t="b">
        <f>IF(NOT(ISBLANK('Wand Mapping'!$I23)), "IL")</f>
        <v>0</v>
      </c>
      <c r="E23" t="b">
        <f>IF(NOT(ISBLANK('Wand Mapping'!$G23)), "EN")</f>
        <v>0</v>
      </c>
      <c r="F23" t="str">
        <f>IF(NOT(ISBLANK('Wand Mapping'!$H23)), "NE")</f>
        <v>NE</v>
      </c>
      <c r="G23" t="str">
        <f>IF(NOT(ISBLANK('Wand Mapping'!$B23)), "AB")</f>
        <v>AB</v>
      </c>
      <c r="H23" t="str">
        <f>IF(NOT(ISBLANK('Wand Mapping'!$F23)), "EV")</f>
        <v>EV</v>
      </c>
      <c r="I23" t="str">
        <f>IF(NOT(ISBLANK('Wand Mapping'!$E23)), "TR")</f>
        <v>TR</v>
      </c>
      <c r="J23" t="str">
        <f>IF(NOT(ISBLANK('Wand Mapping'!$C23)), "CO")</f>
        <v>CO</v>
      </c>
      <c r="K23" t="str">
        <f t="shared" si="0"/>
        <v>DI</v>
      </c>
      <c r="L23" t="str">
        <f t="shared" ca="1" si="1"/>
        <v>DI</v>
      </c>
      <c r="M23" t="str">
        <f t="shared" ca="1" si="3"/>
        <v>DI</v>
      </c>
      <c r="N23" t="str">
        <f t="shared" ca="1" si="2"/>
        <v>wand_ai_210-DI.BAM</v>
      </c>
    </row>
    <row r="24" spans="1:14">
      <c r="A24" t="str">
        <f>'Wand Mapping'!K24</f>
        <v>wand_ai_220</v>
      </c>
      <c r="B24" t="b">
        <f>IF(NOT(ISBLANK('Wand Mapping'!$J24)), "WM")</f>
        <v>0</v>
      </c>
      <c r="C24" t="b">
        <f>IF(NOT(ISBLANK('Wand Mapping'!$D24)), "DI")</f>
        <v>0</v>
      </c>
      <c r="D24" t="b">
        <f>IF(NOT(ISBLANK('Wand Mapping'!$I24)), "IL")</f>
        <v>0</v>
      </c>
      <c r="E24" t="str">
        <f>IF(NOT(ISBLANK('Wand Mapping'!$G24)), "EN")</f>
        <v>EN</v>
      </c>
      <c r="F24" t="str">
        <f>IF(NOT(ISBLANK('Wand Mapping'!$H24)), "NE")</f>
        <v>NE</v>
      </c>
      <c r="G24" t="str">
        <f>IF(NOT(ISBLANK('Wand Mapping'!$B24)), "AB")</f>
        <v>AB</v>
      </c>
      <c r="H24" t="b">
        <f>IF(NOT(ISBLANK('Wand Mapping'!$F24)), "EV")</f>
        <v>0</v>
      </c>
      <c r="I24" t="str">
        <f>IF(NOT(ISBLANK('Wand Mapping'!$E24)), "TR")</f>
        <v>TR</v>
      </c>
      <c r="J24" t="str">
        <f>IF(NOT(ISBLANK('Wand Mapping'!$C24)), "CO")</f>
        <v>CO</v>
      </c>
      <c r="K24" t="str">
        <f t="shared" si="0"/>
        <v>EN</v>
      </c>
      <c r="L24" t="str">
        <f t="shared" ca="1" si="1"/>
        <v>EN</v>
      </c>
      <c r="M24" t="str">
        <f t="shared" ca="1" si="3"/>
        <v>EN</v>
      </c>
      <c r="N24" t="str">
        <f t="shared" ca="1" si="2"/>
        <v>wand_ai_220-EN.BAM</v>
      </c>
    </row>
    <row r="25" spans="1:14">
      <c r="A25" t="str">
        <f>'Wand Mapping'!K25</f>
        <v>wand_ai_230</v>
      </c>
      <c r="B25" t="b">
        <f>IF(NOT(ISBLANK('Wand Mapping'!$J25)), "WM")</f>
        <v>0</v>
      </c>
      <c r="C25" t="b">
        <f>IF(NOT(ISBLANK('Wand Mapping'!$D25)), "DI")</f>
        <v>0</v>
      </c>
      <c r="D25" t="b">
        <f>IF(NOT(ISBLANK('Wand Mapping'!$I25)), "IL")</f>
        <v>0</v>
      </c>
      <c r="E25" t="b">
        <f>IF(NOT(ISBLANK('Wand Mapping'!$G25)), "EN")</f>
        <v>0</v>
      </c>
      <c r="F25" t="b">
        <f>IF(NOT(ISBLANK('Wand Mapping'!$H25)), "NE")</f>
        <v>0</v>
      </c>
      <c r="G25" t="b">
        <f>IF(NOT(ISBLANK('Wand Mapping'!$B25)), "AB")</f>
        <v>0</v>
      </c>
      <c r="H25" t="str">
        <f>IF(NOT(ISBLANK('Wand Mapping'!$F25)), "EV")</f>
        <v>EV</v>
      </c>
      <c r="I25" t="str">
        <f>IF(NOT(ISBLANK('Wand Mapping'!$E25)), "TR")</f>
        <v>TR</v>
      </c>
      <c r="J25" t="str">
        <f>IF(NOT(ISBLANK('Wand Mapping'!$C25)), "CO")</f>
        <v>CO</v>
      </c>
      <c r="K25" t="str">
        <f t="shared" si="0"/>
        <v>RAND</v>
      </c>
      <c r="L25" t="b">
        <f t="shared" ca="1" si="1"/>
        <v>0</v>
      </c>
      <c r="M25" s="6" t="s">
        <v>648</v>
      </c>
      <c r="N25" t="str">
        <f t="shared" si="2"/>
        <v>wand_ai_230-EV.BAM</v>
      </c>
    </row>
    <row r="26" spans="1:14">
      <c r="A26" t="str">
        <f>'Wand Mapping'!K26</f>
        <v>wand_ai_240</v>
      </c>
      <c r="B26" t="b">
        <f>IF(NOT(ISBLANK('Wand Mapping'!$J26)), "WM")</f>
        <v>0</v>
      </c>
      <c r="C26" t="str">
        <f>IF(NOT(ISBLANK('Wand Mapping'!$D26)), "DI")</f>
        <v>DI</v>
      </c>
      <c r="D26" t="b">
        <f>IF(NOT(ISBLANK('Wand Mapping'!$I26)), "IL")</f>
        <v>0</v>
      </c>
      <c r="E26" t="b">
        <f>IF(NOT(ISBLANK('Wand Mapping'!$G26)), "EN")</f>
        <v>0</v>
      </c>
      <c r="F26" t="str">
        <f>IF(NOT(ISBLANK('Wand Mapping'!$H26)), "NE")</f>
        <v>NE</v>
      </c>
      <c r="G26" t="str">
        <f>IF(NOT(ISBLANK('Wand Mapping'!$B26)), "AB")</f>
        <v>AB</v>
      </c>
      <c r="H26" t="str">
        <f>IF(NOT(ISBLANK('Wand Mapping'!$F26)), "EV")</f>
        <v>EV</v>
      </c>
      <c r="I26" t="str">
        <f>IF(NOT(ISBLANK('Wand Mapping'!$E26)), "TR")</f>
        <v>TR</v>
      </c>
      <c r="J26" t="str">
        <f>IF(NOT(ISBLANK('Wand Mapping'!$C26)), "CO")</f>
        <v>CO</v>
      </c>
      <c r="K26" t="str">
        <f t="shared" si="0"/>
        <v>DI</v>
      </c>
      <c r="L26" t="str">
        <f t="shared" ca="1" si="1"/>
        <v>DI</v>
      </c>
      <c r="M26" t="str">
        <f ca="1">IF(L26=FALSE, ,L26)</f>
        <v>DI</v>
      </c>
      <c r="N26" t="str">
        <f t="shared" ca="1" si="2"/>
        <v>wand_ai_240-DI.BAM</v>
      </c>
    </row>
    <row r="27" spans="1:14">
      <c r="A27" t="str">
        <f>'Wand Mapping'!K27</f>
        <v>wand_ai_250</v>
      </c>
      <c r="B27" t="b">
        <f>IF(NOT(ISBLANK('Wand Mapping'!$J27)), "WM")</f>
        <v>0</v>
      </c>
      <c r="C27" t="b">
        <f>IF(NOT(ISBLANK('Wand Mapping'!$D27)), "DI")</f>
        <v>0</v>
      </c>
      <c r="D27" t="b">
        <f>IF(NOT(ISBLANK('Wand Mapping'!$I27)), "IL")</f>
        <v>0</v>
      </c>
      <c r="E27" t="str">
        <f>IF(NOT(ISBLANK('Wand Mapping'!$G27)), "EN")</f>
        <v>EN</v>
      </c>
      <c r="F27" t="b">
        <f>IF(NOT(ISBLANK('Wand Mapping'!$H27)), "NE")</f>
        <v>0</v>
      </c>
      <c r="G27" t="str">
        <f>IF(NOT(ISBLANK('Wand Mapping'!$B27)), "AB")</f>
        <v>AB</v>
      </c>
      <c r="H27" t="str">
        <f>IF(NOT(ISBLANK('Wand Mapping'!$F27)), "EV")</f>
        <v>EV</v>
      </c>
      <c r="I27" t="str">
        <f>IF(NOT(ISBLANK('Wand Mapping'!$E27)), "TR")</f>
        <v>TR</v>
      </c>
      <c r="J27" t="str">
        <f>IF(NOT(ISBLANK('Wand Mapping'!$C27)), "CO")</f>
        <v>CO</v>
      </c>
      <c r="K27" t="str">
        <f t="shared" si="0"/>
        <v>EN</v>
      </c>
      <c r="L27" t="str">
        <f t="shared" ca="1" si="1"/>
        <v>EN</v>
      </c>
      <c r="M27" t="str">
        <f ca="1">IF(L27=FALSE, ,L27)</f>
        <v>EN</v>
      </c>
      <c r="N27" t="str">
        <f t="shared" ca="1" si="2"/>
        <v>wand_ai_250-EN.BAM</v>
      </c>
    </row>
    <row r="28" spans="1:14">
      <c r="A28" t="str">
        <f>'Wand Mapping'!K28</f>
        <v>wand_ai_260</v>
      </c>
      <c r="B28" t="b">
        <f>IF(NOT(ISBLANK('Wand Mapping'!$J28)), "WM")</f>
        <v>0</v>
      </c>
      <c r="C28" t="b">
        <f>IF(NOT(ISBLANK('Wand Mapping'!$D28)), "DI")</f>
        <v>0</v>
      </c>
      <c r="D28" t="b">
        <f>IF(NOT(ISBLANK('Wand Mapping'!$I28)), "IL")</f>
        <v>0</v>
      </c>
      <c r="E28" t="b">
        <f>IF(NOT(ISBLANK('Wand Mapping'!$G28)), "EN")</f>
        <v>0</v>
      </c>
      <c r="F28" t="b">
        <f>IF(NOT(ISBLANK('Wand Mapping'!$H28)), "NE")</f>
        <v>0</v>
      </c>
      <c r="G28" t="str">
        <f>IF(NOT(ISBLANK('Wand Mapping'!$B28)), "AB")</f>
        <v>AB</v>
      </c>
      <c r="H28" t="b">
        <f>IF(NOT(ISBLANK('Wand Mapping'!$F28)), "EV")</f>
        <v>0</v>
      </c>
      <c r="I28" t="str">
        <f>IF(NOT(ISBLANK('Wand Mapping'!$E28)), "TR")</f>
        <v>TR</v>
      </c>
      <c r="J28" t="str">
        <f>IF(NOT(ISBLANK('Wand Mapping'!$C28)), "CO")</f>
        <v>CO</v>
      </c>
      <c r="K28" t="str">
        <f t="shared" si="0"/>
        <v>RAND</v>
      </c>
      <c r="L28" t="b">
        <f t="shared" ca="1" si="1"/>
        <v>0</v>
      </c>
      <c r="M28" s="6" t="s">
        <v>649</v>
      </c>
      <c r="N28" t="str">
        <f t="shared" si="2"/>
        <v>wand_ai_260-TR.BAM</v>
      </c>
    </row>
    <row r="29" spans="1:14">
      <c r="A29" t="str">
        <f>'Wand Mapping'!K29</f>
        <v>wand_ai_270</v>
      </c>
      <c r="B29" t="b">
        <f>IF(NOT(ISBLANK('Wand Mapping'!$J29)), "WM")</f>
        <v>0</v>
      </c>
      <c r="C29" t="b">
        <f>IF(NOT(ISBLANK('Wand Mapping'!$D29)), "DI")</f>
        <v>0</v>
      </c>
      <c r="D29" t="b">
        <f>IF(NOT(ISBLANK('Wand Mapping'!$I29)), "IL")</f>
        <v>0</v>
      </c>
      <c r="E29" t="str">
        <f>IF(NOT(ISBLANK('Wand Mapping'!$G29)), "EN")</f>
        <v>EN</v>
      </c>
      <c r="F29" t="str">
        <f>IF(NOT(ISBLANK('Wand Mapping'!$H29)), "NE")</f>
        <v>NE</v>
      </c>
      <c r="G29" t="str">
        <f>IF(NOT(ISBLANK('Wand Mapping'!$B29)), "AB")</f>
        <v>AB</v>
      </c>
      <c r="H29" t="b">
        <f>IF(NOT(ISBLANK('Wand Mapping'!$F29)), "EV")</f>
        <v>0</v>
      </c>
      <c r="I29" t="str">
        <f>IF(NOT(ISBLANK('Wand Mapping'!$E29)), "TR")</f>
        <v>TR</v>
      </c>
      <c r="J29" t="str">
        <f>IF(NOT(ISBLANK('Wand Mapping'!$C29)), "CO")</f>
        <v>CO</v>
      </c>
      <c r="K29" t="str">
        <f t="shared" si="0"/>
        <v>EN</v>
      </c>
      <c r="L29" t="str">
        <f t="shared" ca="1" si="1"/>
        <v>EN</v>
      </c>
      <c r="M29" t="str">
        <f t="shared" ref="M29:M37" ca="1" si="4">IF(L29=FALSE, ,L29)</f>
        <v>EN</v>
      </c>
      <c r="N29" t="str">
        <f t="shared" ca="1" si="2"/>
        <v>wand_ai_270-EN.BAM</v>
      </c>
    </row>
    <row r="30" spans="1:14">
      <c r="A30" t="str">
        <f>'Wand Mapping'!K30</f>
        <v>wand_ai_280</v>
      </c>
      <c r="B30" t="b">
        <f>IF(NOT(ISBLANK('Wand Mapping'!$J30)), "WM")</f>
        <v>0</v>
      </c>
      <c r="C30" t="b">
        <f>IF(NOT(ISBLANK('Wand Mapping'!$D30)), "DI")</f>
        <v>0</v>
      </c>
      <c r="D30" t="b">
        <f>IF(NOT(ISBLANK('Wand Mapping'!$I30)), "IL")</f>
        <v>0</v>
      </c>
      <c r="E30" t="b">
        <f>IF(NOT(ISBLANK('Wand Mapping'!$G30)), "EN")</f>
        <v>0</v>
      </c>
      <c r="F30" t="str">
        <f>IF(NOT(ISBLANK('Wand Mapping'!$H30)), "NE")</f>
        <v>NE</v>
      </c>
      <c r="G30" t="b">
        <f>IF(NOT(ISBLANK('Wand Mapping'!$B30)), "AB")</f>
        <v>0</v>
      </c>
      <c r="H30" t="str">
        <f>IF(NOT(ISBLANK('Wand Mapping'!$F30)), "EV")</f>
        <v>EV</v>
      </c>
      <c r="I30" t="str">
        <f>IF(NOT(ISBLANK('Wand Mapping'!$E30)), "TR")</f>
        <v>TR</v>
      </c>
      <c r="J30" t="str">
        <f>IF(NOT(ISBLANK('Wand Mapping'!$C30)), "CO")</f>
        <v>CO</v>
      </c>
      <c r="K30" t="str">
        <f t="shared" si="0"/>
        <v>RAND</v>
      </c>
      <c r="L30" t="str">
        <f t="shared" ca="1" si="1"/>
        <v>NE</v>
      </c>
      <c r="M30" t="str">
        <f t="shared" ca="1" si="4"/>
        <v>NE</v>
      </c>
      <c r="N30" t="str">
        <f t="shared" ca="1" si="2"/>
        <v>wand_ai_280-NE.BAM</v>
      </c>
    </row>
    <row r="31" spans="1:14">
      <c r="A31" t="str">
        <f>'Wand Mapping'!K31</f>
        <v>wand_ai_290</v>
      </c>
      <c r="B31" t="b">
        <f>IF(NOT(ISBLANK('Wand Mapping'!$J31)), "WM")</f>
        <v>0</v>
      </c>
      <c r="C31" t="str">
        <f>IF(NOT(ISBLANK('Wand Mapping'!$D31)), "DI")</f>
        <v>DI</v>
      </c>
      <c r="D31" t="b">
        <f>IF(NOT(ISBLANK('Wand Mapping'!$I31)), "IL")</f>
        <v>0</v>
      </c>
      <c r="E31" t="str">
        <f>IF(NOT(ISBLANK('Wand Mapping'!$G31)), "EN")</f>
        <v>EN</v>
      </c>
      <c r="F31" t="str">
        <f>IF(NOT(ISBLANK('Wand Mapping'!$H31)), "NE")</f>
        <v>NE</v>
      </c>
      <c r="G31" t="b">
        <f>IF(NOT(ISBLANK('Wand Mapping'!$B31)), "AB")</f>
        <v>0</v>
      </c>
      <c r="H31" t="str">
        <f>IF(NOT(ISBLANK('Wand Mapping'!$F31)), "EV")</f>
        <v>EV</v>
      </c>
      <c r="I31" t="str">
        <f>IF(NOT(ISBLANK('Wand Mapping'!$E31)), "TR")</f>
        <v>TR</v>
      </c>
      <c r="J31" t="str">
        <f>IF(NOT(ISBLANK('Wand Mapping'!$C31)), "CO")</f>
        <v>CO</v>
      </c>
      <c r="K31" t="str">
        <f t="shared" si="0"/>
        <v>DI</v>
      </c>
      <c r="L31" t="str">
        <f t="shared" ca="1" si="1"/>
        <v>DI</v>
      </c>
      <c r="M31" t="str">
        <f t="shared" ca="1" si="4"/>
        <v>DI</v>
      </c>
      <c r="N31" t="str">
        <f t="shared" ca="1" si="2"/>
        <v>wand_ai_290-DI.BAM</v>
      </c>
    </row>
    <row r="32" spans="1:14">
      <c r="A32" t="str">
        <f>'Wand Mapping'!K32</f>
        <v>wand_ai_300</v>
      </c>
      <c r="B32" t="b">
        <f>IF(NOT(ISBLANK('Wand Mapping'!$J32)), "WM")</f>
        <v>0</v>
      </c>
      <c r="C32" t="b">
        <f>IF(NOT(ISBLANK('Wand Mapping'!$D32)), "DI")</f>
        <v>0</v>
      </c>
      <c r="D32" t="str">
        <f>IF(NOT(ISBLANK('Wand Mapping'!$I32)), "IL")</f>
        <v>IL</v>
      </c>
      <c r="E32" t="b">
        <f>IF(NOT(ISBLANK('Wand Mapping'!$G32)), "EN")</f>
        <v>0</v>
      </c>
      <c r="F32" t="str">
        <f>IF(NOT(ISBLANK('Wand Mapping'!$H32)), "NE")</f>
        <v>NE</v>
      </c>
      <c r="G32" t="str">
        <f>IF(NOT(ISBLANK('Wand Mapping'!$B32)), "AB")</f>
        <v>AB</v>
      </c>
      <c r="H32" t="str">
        <f>IF(NOT(ISBLANK('Wand Mapping'!$F32)), "EV")</f>
        <v>EV</v>
      </c>
      <c r="I32" t="str">
        <f>IF(NOT(ISBLANK('Wand Mapping'!$E32)), "TR")</f>
        <v>TR</v>
      </c>
      <c r="J32" t="str">
        <f>IF(NOT(ISBLANK('Wand Mapping'!$C32)), "CO")</f>
        <v>CO</v>
      </c>
      <c r="K32" t="str">
        <f t="shared" si="0"/>
        <v>IL</v>
      </c>
      <c r="L32" t="str">
        <f t="shared" ca="1" si="1"/>
        <v>IL</v>
      </c>
      <c r="M32" t="str">
        <f t="shared" ca="1" si="4"/>
        <v>IL</v>
      </c>
      <c r="N32" t="str">
        <f t="shared" ca="1" si="2"/>
        <v>wand_ai_300-IL.BAM</v>
      </c>
    </row>
    <row r="33" spans="1:14">
      <c r="A33" t="str">
        <f>'Wand Mapping'!K33</f>
        <v>wand_ai_310</v>
      </c>
      <c r="B33" t="b">
        <f>IF(NOT(ISBLANK('Wand Mapping'!$J33)), "WM")</f>
        <v>0</v>
      </c>
      <c r="C33" t="b">
        <f>IF(NOT(ISBLANK('Wand Mapping'!$D33)), "DI")</f>
        <v>0</v>
      </c>
      <c r="D33" t="b">
        <f>IF(NOT(ISBLANK('Wand Mapping'!$I33)), "IL")</f>
        <v>0</v>
      </c>
      <c r="E33" t="b">
        <f>IF(NOT(ISBLANK('Wand Mapping'!$G33)), "EN")</f>
        <v>0</v>
      </c>
      <c r="F33" t="str">
        <f>IF(NOT(ISBLANK('Wand Mapping'!$H33)), "NE")</f>
        <v>NE</v>
      </c>
      <c r="G33" t="str">
        <f>IF(NOT(ISBLANK('Wand Mapping'!$B33)), "AB")</f>
        <v>AB</v>
      </c>
      <c r="H33" t="b">
        <f>IF(NOT(ISBLANK('Wand Mapping'!$F33)), "EV")</f>
        <v>0</v>
      </c>
      <c r="I33" t="str">
        <f>IF(NOT(ISBLANK('Wand Mapping'!$E33)), "TR")</f>
        <v>TR</v>
      </c>
      <c r="J33" t="str">
        <f>IF(NOT(ISBLANK('Wand Mapping'!$C33)), "CO")</f>
        <v>CO</v>
      </c>
      <c r="K33" t="str">
        <f t="shared" si="0"/>
        <v>RAND</v>
      </c>
      <c r="L33" t="str">
        <f t="shared" ca="1" si="1"/>
        <v>NE</v>
      </c>
      <c r="M33" t="str">
        <f t="shared" ca="1" si="4"/>
        <v>NE</v>
      </c>
      <c r="N33" t="str">
        <f t="shared" ca="1" si="2"/>
        <v>wand_ai_310-NE.BAM</v>
      </c>
    </row>
    <row r="34" spans="1:14">
      <c r="A34" t="str">
        <f>'Wand Mapping'!K34</f>
        <v>wand_ai_320</v>
      </c>
      <c r="B34" t="b">
        <f>IF(NOT(ISBLANK('Wand Mapping'!$J34)), "WM")</f>
        <v>0</v>
      </c>
      <c r="C34" t="b">
        <f>IF(NOT(ISBLANK('Wand Mapping'!$D34)), "DI")</f>
        <v>0</v>
      </c>
      <c r="D34" t="b">
        <f>IF(NOT(ISBLANK('Wand Mapping'!$I34)), "IL")</f>
        <v>0</v>
      </c>
      <c r="E34" t="b">
        <f>IF(NOT(ISBLANK('Wand Mapping'!$G34)), "EN")</f>
        <v>0</v>
      </c>
      <c r="F34" t="str">
        <f>IF(NOT(ISBLANK('Wand Mapping'!$H34)), "NE")</f>
        <v>NE</v>
      </c>
      <c r="G34" t="str">
        <f>IF(NOT(ISBLANK('Wand Mapping'!$B34)), "AB")</f>
        <v>AB</v>
      </c>
      <c r="H34" t="str">
        <f>IF(NOT(ISBLANK('Wand Mapping'!$F34)), "EV")</f>
        <v>EV</v>
      </c>
      <c r="I34" t="str">
        <f>IF(NOT(ISBLANK('Wand Mapping'!$E34)), "TR")</f>
        <v>TR</v>
      </c>
      <c r="J34" t="str">
        <f>IF(NOT(ISBLANK('Wand Mapping'!$C34)), "CO")</f>
        <v>CO</v>
      </c>
      <c r="K34" t="str">
        <f t="shared" ref="K34:K65" si="5">IF(B34=FALSE, IF(C34=FALSE, IF(D34=FALSE, IF(E34=FALSE, "RAND", E34), D34), C34), B34)</f>
        <v>RAND</v>
      </c>
      <c r="L34" t="str">
        <f t="shared" ref="L34:L65" ca="1" si="6">IF(K34="RAND", OFFSET(F34, 0, MOD(RAND(), 3)), K34)</f>
        <v>NE</v>
      </c>
      <c r="M34" t="str">
        <f t="shared" ca="1" si="4"/>
        <v>NE</v>
      </c>
      <c r="N34" t="str">
        <f t="shared" ref="N34:N65" ca="1" si="7">_xlfn.CONCAT(A34, "-", M34, ".BAM")</f>
        <v>wand_ai_320-NE.BAM</v>
      </c>
    </row>
    <row r="35" spans="1:14">
      <c r="A35" t="str">
        <f>'Wand Mapping'!K35</f>
        <v>wand_ai_330</v>
      </c>
      <c r="B35" t="b">
        <f>IF(NOT(ISBLANK('Wand Mapping'!$J35)), "WM")</f>
        <v>0</v>
      </c>
      <c r="C35" t="b">
        <f>IF(NOT(ISBLANK('Wand Mapping'!$D35)), "DI")</f>
        <v>0</v>
      </c>
      <c r="D35" t="b">
        <f>IF(NOT(ISBLANK('Wand Mapping'!$I35)), "IL")</f>
        <v>0</v>
      </c>
      <c r="E35" t="b">
        <f>IF(NOT(ISBLANK('Wand Mapping'!$G35)), "EN")</f>
        <v>0</v>
      </c>
      <c r="F35" t="str">
        <f>IF(NOT(ISBLANK('Wand Mapping'!$H35)), "NE")</f>
        <v>NE</v>
      </c>
      <c r="G35" t="str">
        <f>IF(NOT(ISBLANK('Wand Mapping'!$B35)), "AB")</f>
        <v>AB</v>
      </c>
      <c r="H35" t="str">
        <f>IF(NOT(ISBLANK('Wand Mapping'!$F35)), "EV")</f>
        <v>EV</v>
      </c>
      <c r="I35" t="str">
        <f>IF(NOT(ISBLANK('Wand Mapping'!$E35)), "TR")</f>
        <v>TR</v>
      </c>
      <c r="J35" t="str">
        <f>IF(NOT(ISBLANK('Wand Mapping'!$C35)), "CO")</f>
        <v>CO</v>
      </c>
      <c r="K35" t="str">
        <f t="shared" si="5"/>
        <v>RAND</v>
      </c>
      <c r="L35" t="str">
        <f t="shared" ca="1" si="6"/>
        <v>NE</v>
      </c>
      <c r="M35" t="str">
        <f t="shared" ca="1" si="4"/>
        <v>NE</v>
      </c>
      <c r="N35" t="str">
        <f t="shared" ca="1" si="7"/>
        <v>wand_ai_330-NE.BAM</v>
      </c>
    </row>
    <row r="36" spans="1:14">
      <c r="A36" t="str">
        <f>'Wand Mapping'!K36</f>
        <v>wand_ai_340</v>
      </c>
      <c r="B36" t="str">
        <f>IF(NOT(ISBLANK('Wand Mapping'!$J36)), "WM")</f>
        <v>WM</v>
      </c>
      <c r="C36" t="b">
        <f>IF(NOT(ISBLANK('Wand Mapping'!$D36)), "DI")</f>
        <v>0</v>
      </c>
      <c r="D36" t="b">
        <f>IF(NOT(ISBLANK('Wand Mapping'!$I36)), "IL")</f>
        <v>0</v>
      </c>
      <c r="E36" t="b">
        <f>IF(NOT(ISBLANK('Wand Mapping'!$G36)), "EN")</f>
        <v>0</v>
      </c>
      <c r="F36" t="str">
        <f>IF(NOT(ISBLANK('Wand Mapping'!$H36)), "NE")</f>
        <v>NE</v>
      </c>
      <c r="G36" t="str">
        <f>IF(NOT(ISBLANK('Wand Mapping'!$B36)), "AB")</f>
        <v>AB</v>
      </c>
      <c r="H36" t="str">
        <f>IF(NOT(ISBLANK('Wand Mapping'!$F36)), "EV")</f>
        <v>EV</v>
      </c>
      <c r="I36" t="str">
        <f>IF(NOT(ISBLANK('Wand Mapping'!$E36)), "TR")</f>
        <v>TR</v>
      </c>
      <c r="J36" t="str">
        <f>IF(NOT(ISBLANK('Wand Mapping'!$C36)), "CO")</f>
        <v>CO</v>
      </c>
      <c r="K36" t="str">
        <f t="shared" si="5"/>
        <v>WM</v>
      </c>
      <c r="L36" t="str">
        <f t="shared" ca="1" si="6"/>
        <v>WM</v>
      </c>
      <c r="M36" t="str">
        <f t="shared" ca="1" si="4"/>
        <v>WM</v>
      </c>
      <c r="N36" t="str">
        <f t="shared" ca="1" si="7"/>
        <v>wand_ai_340-WM.BAM</v>
      </c>
    </row>
    <row r="37" spans="1:14">
      <c r="A37" t="str">
        <f>'Wand Mapping'!K37</f>
        <v>wand_ai_350</v>
      </c>
      <c r="B37" t="b">
        <f>IF(NOT(ISBLANK('Wand Mapping'!$J37)), "WM")</f>
        <v>0</v>
      </c>
      <c r="C37" t="b">
        <f>IF(NOT(ISBLANK('Wand Mapping'!$D37)), "DI")</f>
        <v>0</v>
      </c>
      <c r="D37" t="b">
        <f>IF(NOT(ISBLANK('Wand Mapping'!$I37)), "IL")</f>
        <v>0</v>
      </c>
      <c r="E37" t="b">
        <f>IF(NOT(ISBLANK('Wand Mapping'!$G37)), "EN")</f>
        <v>0</v>
      </c>
      <c r="F37" t="str">
        <f>IF(NOT(ISBLANK('Wand Mapping'!$H37)), "NE")</f>
        <v>NE</v>
      </c>
      <c r="G37" t="str">
        <f>IF(NOT(ISBLANK('Wand Mapping'!$B37)), "AB")</f>
        <v>AB</v>
      </c>
      <c r="H37" t="str">
        <f>IF(NOT(ISBLANK('Wand Mapping'!$F37)), "EV")</f>
        <v>EV</v>
      </c>
      <c r="I37" t="str">
        <f>IF(NOT(ISBLANK('Wand Mapping'!$E37)), "TR")</f>
        <v>TR</v>
      </c>
      <c r="J37" t="str">
        <f>IF(NOT(ISBLANK('Wand Mapping'!$C37)), "CO")</f>
        <v>CO</v>
      </c>
      <c r="K37" t="str">
        <f t="shared" si="5"/>
        <v>RAND</v>
      </c>
      <c r="L37" t="str">
        <f t="shared" ca="1" si="6"/>
        <v>NE</v>
      </c>
      <c r="M37" t="str">
        <f t="shared" ca="1" si="4"/>
        <v>NE</v>
      </c>
      <c r="N37" t="str">
        <f t="shared" ca="1" si="7"/>
        <v>wand_ai_350-NE.BAM</v>
      </c>
    </row>
    <row r="38" spans="1:14">
      <c r="A38" t="str">
        <f>'Wand Mapping'!K38</f>
        <v>wand_ai_360</v>
      </c>
      <c r="B38" t="b">
        <f>IF(NOT(ISBLANK('Wand Mapping'!$J38)), "WM")</f>
        <v>0</v>
      </c>
      <c r="C38" t="b">
        <f>IF(NOT(ISBLANK('Wand Mapping'!$D38)), "DI")</f>
        <v>0</v>
      </c>
      <c r="D38" t="b">
        <f>IF(NOT(ISBLANK('Wand Mapping'!$I38)), "IL")</f>
        <v>0</v>
      </c>
      <c r="E38" t="b">
        <f>IF(NOT(ISBLANK('Wand Mapping'!$G38)), "EN")</f>
        <v>0</v>
      </c>
      <c r="F38" t="b">
        <f>IF(NOT(ISBLANK('Wand Mapping'!$H38)), "NE")</f>
        <v>0</v>
      </c>
      <c r="G38" t="str">
        <f>IF(NOT(ISBLANK('Wand Mapping'!$B38)), "AB")</f>
        <v>AB</v>
      </c>
      <c r="H38" t="str">
        <f>IF(NOT(ISBLANK('Wand Mapping'!$F38)), "EV")</f>
        <v>EV</v>
      </c>
      <c r="I38" t="str">
        <f>IF(NOT(ISBLANK('Wand Mapping'!$E38)), "TR")</f>
        <v>TR</v>
      </c>
      <c r="J38" t="str">
        <f>IF(NOT(ISBLANK('Wand Mapping'!$C38)), "CO")</f>
        <v>CO</v>
      </c>
      <c r="K38" t="str">
        <f t="shared" si="5"/>
        <v>RAND</v>
      </c>
      <c r="L38" t="b">
        <f t="shared" ca="1" si="6"/>
        <v>0</v>
      </c>
      <c r="M38" s="6" t="s">
        <v>650</v>
      </c>
      <c r="N38" t="str">
        <f t="shared" si="7"/>
        <v>wand_ai_360-CO.BAM</v>
      </c>
    </row>
    <row r="39" spans="1:14">
      <c r="A39" t="str">
        <f>'Wand Mapping'!K39</f>
        <v>wand_ai_370</v>
      </c>
      <c r="B39" t="b">
        <f>IF(NOT(ISBLANK('Wand Mapping'!$J39)), "WM")</f>
        <v>0</v>
      </c>
      <c r="C39" t="b">
        <f>IF(NOT(ISBLANK('Wand Mapping'!$D39)), "DI")</f>
        <v>0</v>
      </c>
      <c r="D39" t="b">
        <f>IF(NOT(ISBLANK('Wand Mapping'!$I39)), "IL")</f>
        <v>0</v>
      </c>
      <c r="E39" t="b">
        <f>IF(NOT(ISBLANK('Wand Mapping'!$G39)), "EN")</f>
        <v>0</v>
      </c>
      <c r="F39" t="str">
        <f>IF(NOT(ISBLANK('Wand Mapping'!$H39)), "NE")</f>
        <v>NE</v>
      </c>
      <c r="G39" t="str">
        <f>IF(NOT(ISBLANK('Wand Mapping'!$B39)), "AB")</f>
        <v>AB</v>
      </c>
      <c r="H39" t="str">
        <f>IF(NOT(ISBLANK('Wand Mapping'!$F39)), "EV")</f>
        <v>EV</v>
      </c>
      <c r="I39" t="str">
        <f>IF(NOT(ISBLANK('Wand Mapping'!$E39)), "TR")</f>
        <v>TR</v>
      </c>
      <c r="J39" t="str">
        <f>IF(NOT(ISBLANK('Wand Mapping'!$C39)), "CO")</f>
        <v>CO</v>
      </c>
      <c r="K39" t="str">
        <f t="shared" si="5"/>
        <v>RAND</v>
      </c>
      <c r="L39" t="str">
        <f t="shared" ca="1" si="6"/>
        <v>NE</v>
      </c>
      <c r="M39" t="str">
        <f t="shared" ref="M39:M74" ca="1" si="8">IF(L39=FALSE, ,L39)</f>
        <v>NE</v>
      </c>
      <c r="N39" t="str">
        <f t="shared" ca="1" si="7"/>
        <v>wand_ai_370-NE.BAM</v>
      </c>
    </row>
    <row r="40" spans="1:14">
      <c r="A40" t="str">
        <f>'Wand Mapping'!K40</f>
        <v>wand_ai_380</v>
      </c>
      <c r="B40" t="b">
        <f>IF(NOT(ISBLANK('Wand Mapping'!$J40)), "WM")</f>
        <v>0</v>
      </c>
      <c r="C40" t="b">
        <f>IF(NOT(ISBLANK('Wand Mapping'!$D40)), "DI")</f>
        <v>0</v>
      </c>
      <c r="D40" t="b">
        <f>IF(NOT(ISBLANK('Wand Mapping'!$I40)), "IL")</f>
        <v>0</v>
      </c>
      <c r="E40" t="b">
        <f>IF(NOT(ISBLANK('Wand Mapping'!$G40)), "EN")</f>
        <v>0</v>
      </c>
      <c r="F40" t="str">
        <f>IF(NOT(ISBLANK('Wand Mapping'!$H40)), "NE")</f>
        <v>NE</v>
      </c>
      <c r="G40" t="str">
        <f>IF(NOT(ISBLANK('Wand Mapping'!$B40)), "AB")</f>
        <v>AB</v>
      </c>
      <c r="H40" t="str">
        <f>IF(NOT(ISBLANK('Wand Mapping'!$F40)), "EV")</f>
        <v>EV</v>
      </c>
      <c r="I40" t="str">
        <f>IF(NOT(ISBLANK('Wand Mapping'!$E40)), "TR")</f>
        <v>TR</v>
      </c>
      <c r="J40" t="str">
        <f>IF(NOT(ISBLANK('Wand Mapping'!$C40)), "CO")</f>
        <v>CO</v>
      </c>
      <c r="K40" t="str">
        <f t="shared" si="5"/>
        <v>RAND</v>
      </c>
      <c r="L40" t="str">
        <f t="shared" ca="1" si="6"/>
        <v>NE</v>
      </c>
      <c r="M40" t="str">
        <f t="shared" ca="1" si="8"/>
        <v>NE</v>
      </c>
      <c r="N40" t="str">
        <f t="shared" ca="1" si="7"/>
        <v>wand_ai_380-NE.BAM</v>
      </c>
    </row>
    <row r="41" spans="1:14">
      <c r="A41" t="str">
        <f>'Wand Mapping'!K41</f>
        <v>wand_ai_390</v>
      </c>
      <c r="B41" t="b">
        <f>IF(NOT(ISBLANK('Wand Mapping'!$J41)), "WM")</f>
        <v>0</v>
      </c>
      <c r="C41" t="str">
        <f>IF(NOT(ISBLANK('Wand Mapping'!$D41)), "DI")</f>
        <v>DI</v>
      </c>
      <c r="D41" t="str">
        <f>IF(NOT(ISBLANK('Wand Mapping'!$I41)), "IL")</f>
        <v>IL</v>
      </c>
      <c r="E41" t="str">
        <f>IF(NOT(ISBLANK('Wand Mapping'!$G41)), "EN")</f>
        <v>EN</v>
      </c>
      <c r="F41" t="str">
        <f>IF(NOT(ISBLANK('Wand Mapping'!$H41)), "NE")</f>
        <v>NE</v>
      </c>
      <c r="G41" t="str">
        <f>IF(NOT(ISBLANK('Wand Mapping'!$B41)), "AB")</f>
        <v>AB</v>
      </c>
      <c r="H41" t="str">
        <f>IF(NOT(ISBLANK('Wand Mapping'!$F41)), "EV")</f>
        <v>EV</v>
      </c>
      <c r="I41" t="str">
        <f>IF(NOT(ISBLANK('Wand Mapping'!$E41)), "TR")</f>
        <v>TR</v>
      </c>
      <c r="J41" t="str">
        <f>IF(NOT(ISBLANK('Wand Mapping'!$C41)), "CO")</f>
        <v>CO</v>
      </c>
      <c r="K41" t="str">
        <f t="shared" si="5"/>
        <v>DI</v>
      </c>
      <c r="L41" t="str">
        <f t="shared" ca="1" si="6"/>
        <v>DI</v>
      </c>
      <c r="M41" t="str">
        <f t="shared" ca="1" si="8"/>
        <v>DI</v>
      </c>
      <c r="N41" t="str">
        <f t="shared" ca="1" si="7"/>
        <v>wand_ai_390-DI.BAM</v>
      </c>
    </row>
    <row r="42" spans="1:14">
      <c r="A42" t="str">
        <f>'Wand Mapping'!K42</f>
        <v>wand_ai_400</v>
      </c>
      <c r="B42" t="b">
        <f>IF(NOT(ISBLANK('Wand Mapping'!$J42)), "WM")</f>
        <v>0</v>
      </c>
      <c r="C42" t="str">
        <f>IF(NOT(ISBLANK('Wand Mapping'!$D42)), "DI")</f>
        <v>DI</v>
      </c>
      <c r="D42" t="str">
        <f>IF(NOT(ISBLANK('Wand Mapping'!$I42)), "IL")</f>
        <v>IL</v>
      </c>
      <c r="E42" t="str">
        <f>IF(NOT(ISBLANK('Wand Mapping'!$G42)), "EN")</f>
        <v>EN</v>
      </c>
      <c r="F42" t="str">
        <f>IF(NOT(ISBLANK('Wand Mapping'!$H42)), "NE")</f>
        <v>NE</v>
      </c>
      <c r="G42" t="b">
        <f>IF(NOT(ISBLANK('Wand Mapping'!$B42)), "AB")</f>
        <v>0</v>
      </c>
      <c r="H42" t="str">
        <f>IF(NOT(ISBLANK('Wand Mapping'!$F42)), "EV")</f>
        <v>EV</v>
      </c>
      <c r="I42" t="str">
        <f>IF(NOT(ISBLANK('Wand Mapping'!$E42)), "TR")</f>
        <v>TR</v>
      </c>
      <c r="J42" t="str">
        <f>IF(NOT(ISBLANK('Wand Mapping'!$C42)), "CO")</f>
        <v>CO</v>
      </c>
      <c r="K42" t="str">
        <f t="shared" si="5"/>
        <v>DI</v>
      </c>
      <c r="L42" t="str">
        <f t="shared" ca="1" si="6"/>
        <v>DI</v>
      </c>
      <c r="M42" t="str">
        <f t="shared" ca="1" si="8"/>
        <v>DI</v>
      </c>
      <c r="N42" t="str">
        <f t="shared" ca="1" si="7"/>
        <v>wand_ai_400-DI.BAM</v>
      </c>
    </row>
    <row r="43" spans="1:14">
      <c r="A43" t="str">
        <f>'Wand Mapping'!K43</f>
        <v>wand_ai_410</v>
      </c>
      <c r="B43" t="b">
        <f>IF(NOT(ISBLANK('Wand Mapping'!$J43)), "WM")</f>
        <v>0</v>
      </c>
      <c r="C43" t="str">
        <f>IF(NOT(ISBLANK('Wand Mapping'!$D43)), "DI")</f>
        <v>DI</v>
      </c>
      <c r="D43" t="b">
        <f>IF(NOT(ISBLANK('Wand Mapping'!$I43)), "IL")</f>
        <v>0</v>
      </c>
      <c r="E43" t="str">
        <f>IF(NOT(ISBLANK('Wand Mapping'!$G43)), "EN")</f>
        <v>EN</v>
      </c>
      <c r="F43" t="str">
        <f>IF(NOT(ISBLANK('Wand Mapping'!$H43)), "NE")</f>
        <v>NE</v>
      </c>
      <c r="G43" t="str">
        <f>IF(NOT(ISBLANK('Wand Mapping'!$B43)), "AB")</f>
        <v>AB</v>
      </c>
      <c r="H43" t="str">
        <f>IF(NOT(ISBLANK('Wand Mapping'!$F43)), "EV")</f>
        <v>EV</v>
      </c>
      <c r="I43" t="str">
        <f>IF(NOT(ISBLANK('Wand Mapping'!$E43)), "TR")</f>
        <v>TR</v>
      </c>
      <c r="J43" t="str">
        <f>IF(NOT(ISBLANK('Wand Mapping'!$C43)), "CO")</f>
        <v>CO</v>
      </c>
      <c r="K43" t="str">
        <f t="shared" si="5"/>
        <v>DI</v>
      </c>
      <c r="L43" t="str">
        <f t="shared" ca="1" si="6"/>
        <v>DI</v>
      </c>
      <c r="M43" t="str">
        <f t="shared" ca="1" si="8"/>
        <v>DI</v>
      </c>
      <c r="N43" t="str">
        <f t="shared" ca="1" si="7"/>
        <v>wand_ai_410-DI.BAM</v>
      </c>
    </row>
    <row r="44" spans="1:14">
      <c r="A44" t="str">
        <f>'Wand Mapping'!K44</f>
        <v>wand_ai_420</v>
      </c>
      <c r="B44" t="b">
        <f>IF(NOT(ISBLANK('Wand Mapping'!$J44)), "WM")</f>
        <v>0</v>
      </c>
      <c r="C44" t="b">
        <f>IF(NOT(ISBLANK('Wand Mapping'!$D44)), "DI")</f>
        <v>0</v>
      </c>
      <c r="D44" t="b">
        <f>IF(NOT(ISBLANK('Wand Mapping'!$I44)), "IL")</f>
        <v>0</v>
      </c>
      <c r="E44" t="str">
        <f>IF(NOT(ISBLANK('Wand Mapping'!$G44)), "EN")</f>
        <v>EN</v>
      </c>
      <c r="F44" t="str">
        <f>IF(NOT(ISBLANK('Wand Mapping'!$H44)), "NE")</f>
        <v>NE</v>
      </c>
      <c r="G44" t="str">
        <f>IF(NOT(ISBLANK('Wand Mapping'!$B44)), "AB")</f>
        <v>AB</v>
      </c>
      <c r="H44" t="str">
        <f>IF(NOT(ISBLANK('Wand Mapping'!$F44)), "EV")</f>
        <v>EV</v>
      </c>
      <c r="I44" t="str">
        <f>IF(NOT(ISBLANK('Wand Mapping'!$E44)), "TR")</f>
        <v>TR</v>
      </c>
      <c r="J44" t="str">
        <f>IF(NOT(ISBLANK('Wand Mapping'!$C44)), "CO")</f>
        <v>CO</v>
      </c>
      <c r="K44" t="str">
        <f t="shared" si="5"/>
        <v>EN</v>
      </c>
      <c r="L44" t="str">
        <f t="shared" ca="1" si="6"/>
        <v>EN</v>
      </c>
      <c r="M44" t="str">
        <f t="shared" ca="1" si="8"/>
        <v>EN</v>
      </c>
      <c r="N44" t="str">
        <f t="shared" ca="1" si="7"/>
        <v>wand_ai_420-EN.BAM</v>
      </c>
    </row>
    <row r="45" spans="1:14">
      <c r="A45" t="str">
        <f>'Wand Mapping'!K45</f>
        <v>wand_ai_430</v>
      </c>
      <c r="B45" t="b">
        <f>IF(NOT(ISBLANK('Wand Mapping'!$J45)), "WM")</f>
        <v>0</v>
      </c>
      <c r="C45" t="str">
        <f>IF(NOT(ISBLANK('Wand Mapping'!$D45)), "DI")</f>
        <v>DI</v>
      </c>
      <c r="D45" t="str">
        <f>IF(NOT(ISBLANK('Wand Mapping'!$I45)), "IL")</f>
        <v>IL</v>
      </c>
      <c r="E45" t="str">
        <f>IF(NOT(ISBLANK('Wand Mapping'!$G45)), "EN")</f>
        <v>EN</v>
      </c>
      <c r="F45" t="str">
        <f>IF(NOT(ISBLANK('Wand Mapping'!$H45)), "NE")</f>
        <v>NE</v>
      </c>
      <c r="G45" t="str">
        <f>IF(NOT(ISBLANK('Wand Mapping'!$B45)), "AB")</f>
        <v>AB</v>
      </c>
      <c r="H45" t="str">
        <f>IF(NOT(ISBLANK('Wand Mapping'!$F45)), "EV")</f>
        <v>EV</v>
      </c>
      <c r="I45" t="str">
        <f>IF(NOT(ISBLANK('Wand Mapping'!$E45)), "TR")</f>
        <v>TR</v>
      </c>
      <c r="J45" t="str">
        <f>IF(NOT(ISBLANK('Wand Mapping'!$C45)), "CO")</f>
        <v>CO</v>
      </c>
      <c r="K45" t="str">
        <f t="shared" si="5"/>
        <v>DI</v>
      </c>
      <c r="L45" t="str">
        <f t="shared" ca="1" si="6"/>
        <v>DI</v>
      </c>
      <c r="M45" t="str">
        <f t="shared" ca="1" si="8"/>
        <v>DI</v>
      </c>
      <c r="N45" t="str">
        <f t="shared" ca="1" si="7"/>
        <v>wand_ai_430-DI.BAM</v>
      </c>
    </row>
    <row r="46" spans="1:14">
      <c r="A46" t="str">
        <f>'Wand Mapping'!K46</f>
        <v>wand_ai_440</v>
      </c>
      <c r="B46" t="b">
        <f>IF(NOT(ISBLANK('Wand Mapping'!$J46)), "WM")</f>
        <v>0</v>
      </c>
      <c r="C46" t="b">
        <f>IF(NOT(ISBLANK('Wand Mapping'!$D46)), "DI")</f>
        <v>0</v>
      </c>
      <c r="D46" t="b">
        <f>IF(NOT(ISBLANK('Wand Mapping'!$I46)), "IL")</f>
        <v>0</v>
      </c>
      <c r="E46" t="b">
        <f>IF(NOT(ISBLANK('Wand Mapping'!$G46)), "EN")</f>
        <v>0</v>
      </c>
      <c r="F46" t="str">
        <f>IF(NOT(ISBLANK('Wand Mapping'!$H46)), "NE")</f>
        <v>NE</v>
      </c>
      <c r="G46" t="str">
        <f>IF(NOT(ISBLANK('Wand Mapping'!$B46)), "AB")</f>
        <v>AB</v>
      </c>
      <c r="H46" t="str">
        <f>IF(NOT(ISBLANK('Wand Mapping'!$F46)), "EV")</f>
        <v>EV</v>
      </c>
      <c r="I46" t="str">
        <f>IF(NOT(ISBLANK('Wand Mapping'!$E46)), "TR")</f>
        <v>TR</v>
      </c>
      <c r="J46" t="str">
        <f>IF(NOT(ISBLANK('Wand Mapping'!$C46)), "CO")</f>
        <v>CO</v>
      </c>
      <c r="K46" t="str">
        <f t="shared" si="5"/>
        <v>RAND</v>
      </c>
      <c r="L46" t="str">
        <f t="shared" ca="1" si="6"/>
        <v>NE</v>
      </c>
      <c r="M46" t="str">
        <f t="shared" ca="1" si="8"/>
        <v>NE</v>
      </c>
      <c r="N46" t="str">
        <f t="shared" ca="1" si="7"/>
        <v>wand_ai_440-NE.BAM</v>
      </c>
    </row>
    <row r="47" spans="1:14">
      <c r="A47" t="str">
        <f>'Wand Mapping'!K47</f>
        <v>wand_ai_450</v>
      </c>
      <c r="B47" t="b">
        <f>IF(NOT(ISBLANK('Wand Mapping'!$J47)), "WM")</f>
        <v>0</v>
      </c>
      <c r="C47" t="str">
        <f>IF(NOT(ISBLANK('Wand Mapping'!$D47)), "DI")</f>
        <v>DI</v>
      </c>
      <c r="D47" t="str">
        <f>IF(NOT(ISBLANK('Wand Mapping'!$I47)), "IL")</f>
        <v>IL</v>
      </c>
      <c r="E47" t="str">
        <f>IF(NOT(ISBLANK('Wand Mapping'!$G47)), "EN")</f>
        <v>EN</v>
      </c>
      <c r="F47" t="str">
        <f>IF(NOT(ISBLANK('Wand Mapping'!$H47)), "NE")</f>
        <v>NE</v>
      </c>
      <c r="G47" t="b">
        <f>IF(NOT(ISBLANK('Wand Mapping'!$B47)), "AB")</f>
        <v>0</v>
      </c>
      <c r="H47" t="str">
        <f>IF(NOT(ISBLANK('Wand Mapping'!$F47)), "EV")</f>
        <v>EV</v>
      </c>
      <c r="I47" t="str">
        <f>IF(NOT(ISBLANK('Wand Mapping'!$E47)), "TR")</f>
        <v>TR</v>
      </c>
      <c r="J47" t="str">
        <f>IF(NOT(ISBLANK('Wand Mapping'!$C47)), "CO")</f>
        <v>CO</v>
      </c>
      <c r="K47" t="str">
        <f t="shared" si="5"/>
        <v>DI</v>
      </c>
      <c r="L47" t="str">
        <f t="shared" ca="1" si="6"/>
        <v>DI</v>
      </c>
      <c r="M47" t="str">
        <f t="shared" ca="1" si="8"/>
        <v>DI</v>
      </c>
      <c r="N47" t="str">
        <f t="shared" ca="1" si="7"/>
        <v>wand_ai_450-DI.BAM</v>
      </c>
    </row>
    <row r="48" spans="1:14">
      <c r="A48" t="str">
        <f>'Wand Mapping'!K48</f>
        <v>wand_ai_460</v>
      </c>
      <c r="B48" t="b">
        <f>IF(NOT(ISBLANK('Wand Mapping'!$J48)), "WM")</f>
        <v>0</v>
      </c>
      <c r="C48" t="b">
        <f>IF(NOT(ISBLANK('Wand Mapping'!$D48)), "DI")</f>
        <v>0</v>
      </c>
      <c r="D48" t="str">
        <f>IF(NOT(ISBLANK('Wand Mapping'!$I48)), "IL")</f>
        <v>IL</v>
      </c>
      <c r="E48" t="b">
        <f>IF(NOT(ISBLANK('Wand Mapping'!$G48)), "EN")</f>
        <v>0</v>
      </c>
      <c r="F48" t="str">
        <f>IF(NOT(ISBLANK('Wand Mapping'!$H48)), "NE")</f>
        <v>NE</v>
      </c>
      <c r="G48" t="str">
        <f>IF(NOT(ISBLANK('Wand Mapping'!$B48)), "AB")</f>
        <v>AB</v>
      </c>
      <c r="H48" t="str">
        <f>IF(NOT(ISBLANK('Wand Mapping'!$F48)), "EV")</f>
        <v>EV</v>
      </c>
      <c r="I48" t="str">
        <f>IF(NOT(ISBLANK('Wand Mapping'!$E48)), "TR")</f>
        <v>TR</v>
      </c>
      <c r="J48" t="str">
        <f>IF(NOT(ISBLANK('Wand Mapping'!$C48)), "CO")</f>
        <v>CO</v>
      </c>
      <c r="K48" t="str">
        <f t="shared" si="5"/>
        <v>IL</v>
      </c>
      <c r="L48" t="str">
        <f t="shared" ca="1" si="6"/>
        <v>IL</v>
      </c>
      <c r="M48" t="str">
        <f t="shared" ca="1" si="8"/>
        <v>IL</v>
      </c>
      <c r="N48" t="str">
        <f t="shared" ca="1" si="7"/>
        <v>wand_ai_460-IL.BAM</v>
      </c>
    </row>
    <row r="49" spans="1:14">
      <c r="A49" t="str">
        <f>'Wand Mapping'!K49</f>
        <v>wand_ai_470</v>
      </c>
      <c r="B49" t="b">
        <f>IF(NOT(ISBLANK('Wand Mapping'!$J49)), "WM")</f>
        <v>0</v>
      </c>
      <c r="C49" t="b">
        <f>IF(NOT(ISBLANK('Wand Mapping'!$D49)), "DI")</f>
        <v>0</v>
      </c>
      <c r="D49" t="str">
        <f>IF(NOT(ISBLANK('Wand Mapping'!$I49)), "IL")</f>
        <v>IL</v>
      </c>
      <c r="E49" t="b">
        <f>IF(NOT(ISBLANK('Wand Mapping'!$G49)), "EN")</f>
        <v>0</v>
      </c>
      <c r="F49" t="str">
        <f>IF(NOT(ISBLANK('Wand Mapping'!$H49)), "NE")</f>
        <v>NE</v>
      </c>
      <c r="G49" t="str">
        <f>IF(NOT(ISBLANK('Wand Mapping'!$B49)), "AB")</f>
        <v>AB</v>
      </c>
      <c r="H49" t="str">
        <f>IF(NOT(ISBLANK('Wand Mapping'!$F49)), "EV")</f>
        <v>EV</v>
      </c>
      <c r="I49" t="str">
        <f>IF(NOT(ISBLANK('Wand Mapping'!$E49)), "TR")</f>
        <v>TR</v>
      </c>
      <c r="J49" t="str">
        <f>IF(NOT(ISBLANK('Wand Mapping'!$C49)), "CO")</f>
        <v>CO</v>
      </c>
      <c r="K49" t="str">
        <f t="shared" si="5"/>
        <v>IL</v>
      </c>
      <c r="L49" t="str">
        <f t="shared" ca="1" si="6"/>
        <v>IL</v>
      </c>
      <c r="M49" t="str">
        <f t="shared" ca="1" si="8"/>
        <v>IL</v>
      </c>
      <c r="N49" t="str">
        <f t="shared" ca="1" si="7"/>
        <v>wand_ai_470-IL.BAM</v>
      </c>
    </row>
    <row r="50" spans="1:14">
      <c r="A50" t="str">
        <f>'Wand Mapping'!K50</f>
        <v>wand_ai_480</v>
      </c>
      <c r="B50" t="b">
        <f>IF(NOT(ISBLANK('Wand Mapping'!$J50)), "WM")</f>
        <v>0</v>
      </c>
      <c r="C50" t="b">
        <f>IF(NOT(ISBLANK('Wand Mapping'!$D50)), "DI")</f>
        <v>0</v>
      </c>
      <c r="D50" t="b">
        <f>IF(NOT(ISBLANK('Wand Mapping'!$I50)), "IL")</f>
        <v>0</v>
      </c>
      <c r="E50" t="b">
        <f>IF(NOT(ISBLANK('Wand Mapping'!$G50)), "EN")</f>
        <v>0</v>
      </c>
      <c r="F50" t="str">
        <f>IF(NOT(ISBLANK('Wand Mapping'!$H50)), "NE")</f>
        <v>NE</v>
      </c>
      <c r="G50" t="str">
        <f>IF(NOT(ISBLANK('Wand Mapping'!$B50)), "AB")</f>
        <v>AB</v>
      </c>
      <c r="H50" t="str">
        <f>IF(NOT(ISBLANK('Wand Mapping'!$F50)), "EV")</f>
        <v>EV</v>
      </c>
      <c r="I50" t="str">
        <f>IF(NOT(ISBLANK('Wand Mapping'!$E50)), "TR")</f>
        <v>TR</v>
      </c>
      <c r="J50" t="str">
        <f>IF(NOT(ISBLANK('Wand Mapping'!$C50)), "CO")</f>
        <v>CO</v>
      </c>
      <c r="K50" t="str">
        <f t="shared" si="5"/>
        <v>RAND</v>
      </c>
      <c r="L50" t="str">
        <f t="shared" ca="1" si="6"/>
        <v>NE</v>
      </c>
      <c r="M50" t="str">
        <f t="shared" ca="1" si="8"/>
        <v>NE</v>
      </c>
      <c r="N50" t="str">
        <f t="shared" ca="1" si="7"/>
        <v>wand_ai_480-NE.BAM</v>
      </c>
    </row>
    <row r="51" spans="1:14">
      <c r="A51" t="str">
        <f>'Wand Mapping'!K51</f>
        <v>wand_ai_490</v>
      </c>
      <c r="B51" t="b">
        <f>IF(NOT(ISBLANK('Wand Mapping'!$J51)), "WM")</f>
        <v>0</v>
      </c>
      <c r="C51" t="str">
        <f>IF(NOT(ISBLANK('Wand Mapping'!$D51)), "DI")</f>
        <v>DI</v>
      </c>
      <c r="D51" t="b">
        <f>IF(NOT(ISBLANK('Wand Mapping'!$I51)), "IL")</f>
        <v>0</v>
      </c>
      <c r="E51" t="b">
        <f>IF(NOT(ISBLANK('Wand Mapping'!$G51)), "EN")</f>
        <v>0</v>
      </c>
      <c r="F51" t="str">
        <f>IF(NOT(ISBLANK('Wand Mapping'!$H51)), "NE")</f>
        <v>NE</v>
      </c>
      <c r="G51" t="str">
        <f>IF(NOT(ISBLANK('Wand Mapping'!$B51)), "AB")</f>
        <v>AB</v>
      </c>
      <c r="H51" t="str">
        <f>IF(NOT(ISBLANK('Wand Mapping'!$F51)), "EV")</f>
        <v>EV</v>
      </c>
      <c r="I51" t="str">
        <f>IF(NOT(ISBLANK('Wand Mapping'!$E51)), "TR")</f>
        <v>TR</v>
      </c>
      <c r="J51" t="str">
        <f>IF(NOT(ISBLANK('Wand Mapping'!$C51)), "CO")</f>
        <v>CO</v>
      </c>
      <c r="K51" t="str">
        <f t="shared" si="5"/>
        <v>DI</v>
      </c>
      <c r="L51" t="str">
        <f t="shared" ca="1" si="6"/>
        <v>DI</v>
      </c>
      <c r="M51" t="str">
        <f t="shared" ca="1" si="8"/>
        <v>DI</v>
      </c>
      <c r="N51" t="str">
        <f t="shared" ca="1" si="7"/>
        <v>wand_ai_490-DI.BAM</v>
      </c>
    </row>
    <row r="52" spans="1:14">
      <c r="A52" t="str">
        <f>'Wand Mapping'!K52</f>
        <v>wand_ai_500</v>
      </c>
      <c r="B52" t="b">
        <f>IF(NOT(ISBLANK('Wand Mapping'!$J52)), "WM")</f>
        <v>0</v>
      </c>
      <c r="C52" t="b">
        <f>IF(NOT(ISBLANK('Wand Mapping'!$D52)), "DI")</f>
        <v>0</v>
      </c>
      <c r="D52" t="b">
        <f>IF(NOT(ISBLANK('Wand Mapping'!$I52)), "IL")</f>
        <v>0</v>
      </c>
      <c r="E52" t="b">
        <f>IF(NOT(ISBLANK('Wand Mapping'!$G52)), "EN")</f>
        <v>0</v>
      </c>
      <c r="F52" t="str">
        <f>IF(NOT(ISBLANK('Wand Mapping'!$H52)), "NE")</f>
        <v>NE</v>
      </c>
      <c r="G52" t="str">
        <f>IF(NOT(ISBLANK('Wand Mapping'!$B52)), "AB")</f>
        <v>AB</v>
      </c>
      <c r="H52" t="str">
        <f>IF(NOT(ISBLANK('Wand Mapping'!$F52)), "EV")</f>
        <v>EV</v>
      </c>
      <c r="I52" t="str">
        <f>IF(NOT(ISBLANK('Wand Mapping'!$E52)), "TR")</f>
        <v>TR</v>
      </c>
      <c r="J52" t="str">
        <f>IF(NOT(ISBLANK('Wand Mapping'!$C52)), "CO")</f>
        <v>CO</v>
      </c>
      <c r="K52" t="str">
        <f t="shared" si="5"/>
        <v>RAND</v>
      </c>
      <c r="L52" t="str">
        <f t="shared" ca="1" si="6"/>
        <v>NE</v>
      </c>
      <c r="M52" t="str">
        <f t="shared" ca="1" si="8"/>
        <v>NE</v>
      </c>
      <c r="N52" t="str">
        <f t="shared" ca="1" si="7"/>
        <v>wand_ai_500-NE.BAM</v>
      </c>
    </row>
    <row r="53" spans="1:14">
      <c r="A53" t="str">
        <f>'Wand Mapping'!K53</f>
        <v>wand_ai_510</v>
      </c>
      <c r="B53" t="b">
        <f>IF(NOT(ISBLANK('Wand Mapping'!$J53)), "WM")</f>
        <v>0</v>
      </c>
      <c r="C53" t="b">
        <f>IF(NOT(ISBLANK('Wand Mapping'!$D53)), "DI")</f>
        <v>0</v>
      </c>
      <c r="D53" t="str">
        <f>IF(NOT(ISBLANK('Wand Mapping'!$I53)), "IL")</f>
        <v>IL</v>
      </c>
      <c r="E53" t="str">
        <f>IF(NOT(ISBLANK('Wand Mapping'!$G53)), "EN")</f>
        <v>EN</v>
      </c>
      <c r="F53" t="str">
        <f>IF(NOT(ISBLANK('Wand Mapping'!$H53)), "NE")</f>
        <v>NE</v>
      </c>
      <c r="G53" t="str">
        <f>IF(NOT(ISBLANK('Wand Mapping'!$B53)), "AB")</f>
        <v>AB</v>
      </c>
      <c r="H53" t="str">
        <f>IF(NOT(ISBLANK('Wand Mapping'!$F53)), "EV")</f>
        <v>EV</v>
      </c>
      <c r="I53" t="str">
        <f>IF(NOT(ISBLANK('Wand Mapping'!$E53)), "TR")</f>
        <v>TR</v>
      </c>
      <c r="J53" t="str">
        <f>IF(NOT(ISBLANK('Wand Mapping'!$C53)), "CO")</f>
        <v>CO</v>
      </c>
      <c r="K53" t="str">
        <f t="shared" si="5"/>
        <v>IL</v>
      </c>
      <c r="L53" t="str">
        <f t="shared" ca="1" si="6"/>
        <v>IL</v>
      </c>
      <c r="M53" t="str">
        <f t="shared" ca="1" si="8"/>
        <v>IL</v>
      </c>
      <c r="N53" t="str">
        <f t="shared" ca="1" si="7"/>
        <v>wand_ai_510-IL.BAM</v>
      </c>
    </row>
    <row r="54" spans="1:14">
      <c r="A54" t="str">
        <f>'Wand Mapping'!K54</f>
        <v>wand_ai_520</v>
      </c>
      <c r="B54" t="b">
        <f>IF(NOT(ISBLANK('Wand Mapping'!$J54)), "WM")</f>
        <v>0</v>
      </c>
      <c r="C54" t="b">
        <f>IF(NOT(ISBLANK('Wand Mapping'!$D54)), "DI")</f>
        <v>0</v>
      </c>
      <c r="D54" t="str">
        <f>IF(NOT(ISBLANK('Wand Mapping'!$I54)), "IL")</f>
        <v>IL</v>
      </c>
      <c r="E54" t="b">
        <f>IF(NOT(ISBLANK('Wand Mapping'!$G54)), "EN")</f>
        <v>0</v>
      </c>
      <c r="F54" t="str">
        <f>IF(NOT(ISBLANK('Wand Mapping'!$H54)), "NE")</f>
        <v>NE</v>
      </c>
      <c r="G54" t="str">
        <f>IF(NOT(ISBLANK('Wand Mapping'!$B54)), "AB")</f>
        <v>AB</v>
      </c>
      <c r="H54" t="b">
        <f>IF(NOT(ISBLANK('Wand Mapping'!$F54)), "EV")</f>
        <v>0</v>
      </c>
      <c r="I54" t="str">
        <f>IF(NOT(ISBLANK('Wand Mapping'!$E54)), "TR")</f>
        <v>TR</v>
      </c>
      <c r="J54" t="str">
        <f>IF(NOT(ISBLANK('Wand Mapping'!$C54)), "CO")</f>
        <v>CO</v>
      </c>
      <c r="K54" t="str">
        <f t="shared" si="5"/>
        <v>IL</v>
      </c>
      <c r="L54" t="str">
        <f t="shared" ca="1" si="6"/>
        <v>IL</v>
      </c>
      <c r="M54" t="str">
        <f t="shared" ca="1" si="8"/>
        <v>IL</v>
      </c>
      <c r="N54" t="str">
        <f t="shared" ca="1" si="7"/>
        <v>wand_ai_520-IL.BAM</v>
      </c>
    </row>
    <row r="55" spans="1:14">
      <c r="A55" t="str">
        <f>'Wand Mapping'!K55</f>
        <v>wand_ai_530</v>
      </c>
      <c r="B55" t="b">
        <f>IF(NOT(ISBLANK('Wand Mapping'!$J55)), "WM")</f>
        <v>0</v>
      </c>
      <c r="C55" t="b">
        <f>IF(NOT(ISBLANK('Wand Mapping'!$D55)), "DI")</f>
        <v>0</v>
      </c>
      <c r="D55" t="b">
        <f>IF(NOT(ISBLANK('Wand Mapping'!$I55)), "IL")</f>
        <v>0</v>
      </c>
      <c r="E55" t="b">
        <f>IF(NOT(ISBLANK('Wand Mapping'!$G55)), "EN")</f>
        <v>0</v>
      </c>
      <c r="F55" t="str">
        <f>IF(NOT(ISBLANK('Wand Mapping'!$H55)), "NE")</f>
        <v>NE</v>
      </c>
      <c r="G55" t="b">
        <f>IF(NOT(ISBLANK('Wand Mapping'!$B55)), "AB")</f>
        <v>0</v>
      </c>
      <c r="H55" t="str">
        <f>IF(NOT(ISBLANK('Wand Mapping'!$F55)), "EV")</f>
        <v>EV</v>
      </c>
      <c r="I55" t="str">
        <f>IF(NOT(ISBLANK('Wand Mapping'!$E55)), "TR")</f>
        <v>TR</v>
      </c>
      <c r="J55" t="str">
        <f>IF(NOT(ISBLANK('Wand Mapping'!$C55)), "CO")</f>
        <v>CO</v>
      </c>
      <c r="K55" t="str">
        <f t="shared" si="5"/>
        <v>RAND</v>
      </c>
      <c r="L55" t="str">
        <f t="shared" ca="1" si="6"/>
        <v>NE</v>
      </c>
      <c r="M55" t="str">
        <f t="shared" ca="1" si="8"/>
        <v>NE</v>
      </c>
      <c r="N55" t="str">
        <f t="shared" ca="1" si="7"/>
        <v>wand_ai_530-NE.BAM</v>
      </c>
    </row>
    <row r="56" spans="1:14">
      <c r="A56" t="str">
        <f>'Wand Mapping'!K56</f>
        <v>wand_ai_540</v>
      </c>
      <c r="B56" t="b">
        <f>IF(NOT(ISBLANK('Wand Mapping'!$J56)), "WM")</f>
        <v>0</v>
      </c>
      <c r="C56" t="b">
        <f>IF(NOT(ISBLANK('Wand Mapping'!$D56)), "DI")</f>
        <v>0</v>
      </c>
      <c r="D56" t="b">
        <f>IF(NOT(ISBLANK('Wand Mapping'!$I56)), "IL")</f>
        <v>0</v>
      </c>
      <c r="E56" t="b">
        <f>IF(NOT(ISBLANK('Wand Mapping'!$G56)), "EN")</f>
        <v>0</v>
      </c>
      <c r="F56" t="str">
        <f>IF(NOT(ISBLANK('Wand Mapping'!$H56)), "NE")</f>
        <v>NE</v>
      </c>
      <c r="G56" t="str">
        <f>IF(NOT(ISBLANK('Wand Mapping'!$B56)), "AB")</f>
        <v>AB</v>
      </c>
      <c r="H56" t="b">
        <f>IF(NOT(ISBLANK('Wand Mapping'!$F56)), "EV")</f>
        <v>0</v>
      </c>
      <c r="I56" t="str">
        <f>IF(NOT(ISBLANK('Wand Mapping'!$E56)), "TR")</f>
        <v>TR</v>
      </c>
      <c r="J56" t="str">
        <f>IF(NOT(ISBLANK('Wand Mapping'!$C56)), "CO")</f>
        <v>CO</v>
      </c>
      <c r="K56" t="str">
        <f t="shared" si="5"/>
        <v>RAND</v>
      </c>
      <c r="L56" t="str">
        <f t="shared" ca="1" si="6"/>
        <v>NE</v>
      </c>
      <c r="M56" t="str">
        <f t="shared" ca="1" si="8"/>
        <v>NE</v>
      </c>
      <c r="N56" t="str">
        <f t="shared" ca="1" si="7"/>
        <v>wand_ai_540-NE.BAM</v>
      </c>
    </row>
    <row r="57" spans="1:14">
      <c r="A57" t="str">
        <f>'Wand Mapping'!K57</f>
        <v>wand_ai_550</v>
      </c>
      <c r="B57" t="b">
        <f>IF(NOT(ISBLANK('Wand Mapping'!$J57)), "WM")</f>
        <v>0</v>
      </c>
      <c r="C57" t="b">
        <f>IF(NOT(ISBLANK('Wand Mapping'!$D57)), "DI")</f>
        <v>0</v>
      </c>
      <c r="D57" t="b">
        <f>IF(NOT(ISBLANK('Wand Mapping'!$I57)), "IL")</f>
        <v>0</v>
      </c>
      <c r="E57" t="b">
        <f>IF(NOT(ISBLANK('Wand Mapping'!$G57)), "EN")</f>
        <v>0</v>
      </c>
      <c r="F57" t="str">
        <f>IF(NOT(ISBLANK('Wand Mapping'!$H57)), "NE")</f>
        <v>NE</v>
      </c>
      <c r="G57" t="str">
        <f>IF(NOT(ISBLANK('Wand Mapping'!$B57)), "AB")</f>
        <v>AB</v>
      </c>
      <c r="H57" t="b">
        <f>IF(NOT(ISBLANK('Wand Mapping'!$F57)), "EV")</f>
        <v>0</v>
      </c>
      <c r="I57" t="str">
        <f>IF(NOT(ISBLANK('Wand Mapping'!$E57)), "TR")</f>
        <v>TR</v>
      </c>
      <c r="J57" t="str">
        <f>IF(NOT(ISBLANK('Wand Mapping'!$C57)), "CO")</f>
        <v>CO</v>
      </c>
      <c r="K57" t="str">
        <f t="shared" si="5"/>
        <v>RAND</v>
      </c>
      <c r="L57" t="str">
        <f t="shared" ca="1" si="6"/>
        <v>NE</v>
      </c>
      <c r="M57" t="str">
        <f t="shared" ca="1" si="8"/>
        <v>NE</v>
      </c>
      <c r="N57" t="str">
        <f t="shared" ca="1" si="7"/>
        <v>wand_ai_550-NE.BAM</v>
      </c>
    </row>
    <row r="58" spans="1:14">
      <c r="A58" t="str">
        <f>'Wand Mapping'!K58</f>
        <v>wand_ai_560</v>
      </c>
      <c r="B58" t="b">
        <f>IF(NOT(ISBLANK('Wand Mapping'!$J58)), "WM")</f>
        <v>0</v>
      </c>
      <c r="C58" t="b">
        <f>IF(NOT(ISBLANK('Wand Mapping'!$D58)), "DI")</f>
        <v>0</v>
      </c>
      <c r="D58" t="str">
        <f>IF(NOT(ISBLANK('Wand Mapping'!$I58)), "IL")</f>
        <v>IL</v>
      </c>
      <c r="E58" t="b">
        <f>IF(NOT(ISBLANK('Wand Mapping'!$G58)), "EN")</f>
        <v>0</v>
      </c>
      <c r="F58" t="str">
        <f>IF(NOT(ISBLANK('Wand Mapping'!$H58)), "NE")</f>
        <v>NE</v>
      </c>
      <c r="G58" t="str">
        <f>IF(NOT(ISBLANK('Wand Mapping'!$B58)), "AB")</f>
        <v>AB</v>
      </c>
      <c r="H58" t="str">
        <f>IF(NOT(ISBLANK('Wand Mapping'!$F58)), "EV")</f>
        <v>EV</v>
      </c>
      <c r="I58" t="str">
        <f>IF(NOT(ISBLANK('Wand Mapping'!$E58)), "TR")</f>
        <v>TR</v>
      </c>
      <c r="J58" t="str">
        <f>IF(NOT(ISBLANK('Wand Mapping'!$C58)), "CO")</f>
        <v>CO</v>
      </c>
      <c r="K58" t="str">
        <f t="shared" si="5"/>
        <v>IL</v>
      </c>
      <c r="L58" t="str">
        <f t="shared" ca="1" si="6"/>
        <v>IL</v>
      </c>
      <c r="M58" t="str">
        <f t="shared" ca="1" si="8"/>
        <v>IL</v>
      </c>
      <c r="N58" t="str">
        <f t="shared" ca="1" si="7"/>
        <v>wand_ai_560-IL.BAM</v>
      </c>
    </row>
    <row r="59" spans="1:14">
      <c r="A59" t="str">
        <f>'Wand Mapping'!K59</f>
        <v>wand_ai_570</v>
      </c>
      <c r="B59" t="b">
        <f>IF(NOT(ISBLANK('Wand Mapping'!$J59)), "WM")</f>
        <v>0</v>
      </c>
      <c r="C59" t="b">
        <f>IF(NOT(ISBLANK('Wand Mapping'!$D59)), "DI")</f>
        <v>0</v>
      </c>
      <c r="D59" t="str">
        <f>IF(NOT(ISBLANK('Wand Mapping'!$I59)), "IL")</f>
        <v>IL</v>
      </c>
      <c r="E59" t="b">
        <f>IF(NOT(ISBLANK('Wand Mapping'!$G59)), "EN")</f>
        <v>0</v>
      </c>
      <c r="F59" t="str">
        <f>IF(NOT(ISBLANK('Wand Mapping'!$H59)), "NE")</f>
        <v>NE</v>
      </c>
      <c r="G59" t="str">
        <f>IF(NOT(ISBLANK('Wand Mapping'!$B59)), "AB")</f>
        <v>AB</v>
      </c>
      <c r="H59" t="str">
        <f>IF(NOT(ISBLANK('Wand Mapping'!$F59)), "EV")</f>
        <v>EV</v>
      </c>
      <c r="I59" t="str">
        <f>IF(NOT(ISBLANK('Wand Mapping'!$E59)), "TR")</f>
        <v>TR</v>
      </c>
      <c r="J59" t="str">
        <f>IF(NOT(ISBLANK('Wand Mapping'!$C59)), "CO")</f>
        <v>CO</v>
      </c>
      <c r="K59" t="str">
        <f t="shared" si="5"/>
        <v>IL</v>
      </c>
      <c r="L59" t="str">
        <f t="shared" ca="1" si="6"/>
        <v>IL</v>
      </c>
      <c r="M59" t="str">
        <f t="shared" ca="1" si="8"/>
        <v>IL</v>
      </c>
      <c r="N59" t="str">
        <f t="shared" ca="1" si="7"/>
        <v>wand_ai_570-IL.BAM</v>
      </c>
    </row>
    <row r="60" spans="1:14">
      <c r="A60" t="str">
        <f>'Wand Mapping'!K60</f>
        <v>wand_ai_580</v>
      </c>
      <c r="B60" t="b">
        <f>IF(NOT(ISBLANK('Wand Mapping'!$J60)), "WM")</f>
        <v>0</v>
      </c>
      <c r="C60" t="b">
        <f>IF(NOT(ISBLANK('Wand Mapping'!$D60)), "DI")</f>
        <v>0</v>
      </c>
      <c r="D60" t="b">
        <f>IF(NOT(ISBLANK('Wand Mapping'!$I60)), "IL")</f>
        <v>0</v>
      </c>
      <c r="E60" t="b">
        <f>IF(NOT(ISBLANK('Wand Mapping'!$G60)), "EN")</f>
        <v>0</v>
      </c>
      <c r="F60" t="str">
        <f>IF(NOT(ISBLANK('Wand Mapping'!$H60)), "NE")</f>
        <v>NE</v>
      </c>
      <c r="G60" t="str">
        <f>IF(NOT(ISBLANK('Wand Mapping'!$B60)), "AB")</f>
        <v>AB</v>
      </c>
      <c r="H60" t="str">
        <f>IF(NOT(ISBLANK('Wand Mapping'!$F60)), "EV")</f>
        <v>EV</v>
      </c>
      <c r="I60" t="str">
        <f>IF(NOT(ISBLANK('Wand Mapping'!$E60)), "TR")</f>
        <v>TR</v>
      </c>
      <c r="J60" t="str">
        <f>IF(NOT(ISBLANK('Wand Mapping'!$C60)), "CO")</f>
        <v>CO</v>
      </c>
      <c r="K60" t="str">
        <f t="shared" si="5"/>
        <v>RAND</v>
      </c>
      <c r="L60" t="str">
        <f t="shared" ca="1" si="6"/>
        <v>NE</v>
      </c>
      <c r="M60" t="str">
        <f t="shared" ca="1" si="8"/>
        <v>NE</v>
      </c>
      <c r="N60" t="str">
        <f t="shared" ca="1" si="7"/>
        <v>wand_ai_580-NE.BAM</v>
      </c>
    </row>
    <row r="61" spans="1:14">
      <c r="A61" t="str">
        <f>'Wand Mapping'!K61</f>
        <v>wand_ai_590</v>
      </c>
      <c r="B61" t="b">
        <f>IF(NOT(ISBLANK('Wand Mapping'!$J61)), "WM")</f>
        <v>0</v>
      </c>
      <c r="C61" t="b">
        <f>IF(NOT(ISBLANK('Wand Mapping'!$D61)), "DI")</f>
        <v>0</v>
      </c>
      <c r="D61" t="b">
        <f>IF(NOT(ISBLANK('Wand Mapping'!$I61)), "IL")</f>
        <v>0</v>
      </c>
      <c r="E61" t="b">
        <f>IF(NOT(ISBLANK('Wand Mapping'!$G61)), "EN")</f>
        <v>0</v>
      </c>
      <c r="F61" t="str">
        <f>IF(NOT(ISBLANK('Wand Mapping'!$H61)), "NE")</f>
        <v>NE</v>
      </c>
      <c r="G61" t="str">
        <f>IF(NOT(ISBLANK('Wand Mapping'!$B61)), "AB")</f>
        <v>AB</v>
      </c>
      <c r="H61" t="b">
        <f>IF(NOT(ISBLANK('Wand Mapping'!$F61)), "EV")</f>
        <v>0</v>
      </c>
      <c r="I61" t="str">
        <f>IF(NOT(ISBLANK('Wand Mapping'!$E61)), "TR")</f>
        <v>TR</v>
      </c>
      <c r="J61" t="b">
        <f>IF(NOT(ISBLANK('Wand Mapping'!$C61)), "CO")</f>
        <v>0</v>
      </c>
      <c r="K61" t="str">
        <f t="shared" si="5"/>
        <v>RAND</v>
      </c>
      <c r="L61" t="str">
        <f t="shared" ca="1" si="6"/>
        <v>NE</v>
      </c>
      <c r="M61" t="str">
        <f t="shared" ca="1" si="8"/>
        <v>NE</v>
      </c>
      <c r="N61" t="str">
        <f t="shared" ca="1" si="7"/>
        <v>wand_ai_590-NE.BAM</v>
      </c>
    </row>
    <row r="62" spans="1:14">
      <c r="A62" t="str">
        <f>'Wand Mapping'!K62</f>
        <v>wand_ai_600</v>
      </c>
      <c r="B62" t="str">
        <f>IF(NOT(ISBLANK('Wand Mapping'!$J62)), "WM")</f>
        <v>WM</v>
      </c>
      <c r="C62" t="str">
        <f>IF(NOT(ISBLANK('Wand Mapping'!$D62)), "DI")</f>
        <v>DI</v>
      </c>
      <c r="D62" t="str">
        <f>IF(NOT(ISBLANK('Wand Mapping'!$I62)), "IL")</f>
        <v>IL</v>
      </c>
      <c r="E62" t="str">
        <f>IF(NOT(ISBLANK('Wand Mapping'!$G62)), "EN")</f>
        <v>EN</v>
      </c>
      <c r="F62" t="str">
        <f>IF(NOT(ISBLANK('Wand Mapping'!$H62)), "NE")</f>
        <v>NE</v>
      </c>
      <c r="G62" t="str">
        <f>IF(NOT(ISBLANK('Wand Mapping'!$B62)), "AB")</f>
        <v>AB</v>
      </c>
      <c r="H62" t="str">
        <f>IF(NOT(ISBLANK('Wand Mapping'!$F62)), "EV")</f>
        <v>EV</v>
      </c>
      <c r="I62" t="str">
        <f>IF(NOT(ISBLANK('Wand Mapping'!$E62)), "TR")</f>
        <v>TR</v>
      </c>
      <c r="J62" t="str">
        <f>IF(NOT(ISBLANK('Wand Mapping'!$C62)), "CO")</f>
        <v>CO</v>
      </c>
      <c r="K62" t="str">
        <f t="shared" si="5"/>
        <v>WM</v>
      </c>
      <c r="L62" t="str">
        <f t="shared" ca="1" si="6"/>
        <v>WM</v>
      </c>
      <c r="M62" t="str">
        <f t="shared" ca="1" si="8"/>
        <v>WM</v>
      </c>
      <c r="N62" t="str">
        <f t="shared" ca="1" si="7"/>
        <v>wand_ai_600-WM.BAM</v>
      </c>
    </row>
    <row r="63" spans="1:14">
      <c r="A63" t="str">
        <f>'Wand Mapping'!K63</f>
        <v>wand_ai_610</v>
      </c>
      <c r="B63" t="b">
        <f>IF(NOT(ISBLANK('Wand Mapping'!$J63)), "WM")</f>
        <v>0</v>
      </c>
      <c r="C63" t="b">
        <f>IF(NOT(ISBLANK('Wand Mapping'!$D63)), "DI")</f>
        <v>0</v>
      </c>
      <c r="D63" t="b">
        <f>IF(NOT(ISBLANK('Wand Mapping'!$I63)), "IL")</f>
        <v>0</v>
      </c>
      <c r="E63" t="b">
        <f>IF(NOT(ISBLANK('Wand Mapping'!$G63)), "EN")</f>
        <v>0</v>
      </c>
      <c r="F63" t="str">
        <f>IF(NOT(ISBLANK('Wand Mapping'!$H63)), "NE")</f>
        <v>NE</v>
      </c>
      <c r="G63" t="str">
        <f>IF(NOT(ISBLANK('Wand Mapping'!$B63)), "AB")</f>
        <v>AB</v>
      </c>
      <c r="H63" t="b">
        <f>IF(NOT(ISBLANK('Wand Mapping'!$F63)), "EV")</f>
        <v>0</v>
      </c>
      <c r="I63" t="str">
        <f>IF(NOT(ISBLANK('Wand Mapping'!$E63)), "TR")</f>
        <v>TR</v>
      </c>
      <c r="J63" t="b">
        <f>IF(NOT(ISBLANK('Wand Mapping'!$C63)), "CO")</f>
        <v>0</v>
      </c>
      <c r="K63" t="str">
        <f t="shared" si="5"/>
        <v>RAND</v>
      </c>
      <c r="L63" t="str">
        <f t="shared" ca="1" si="6"/>
        <v>NE</v>
      </c>
      <c r="M63" t="str">
        <f t="shared" ca="1" si="8"/>
        <v>NE</v>
      </c>
      <c r="N63" t="str">
        <f t="shared" ca="1" si="7"/>
        <v>wand_ai_610-NE.BAM</v>
      </c>
    </row>
    <row r="64" spans="1:14">
      <c r="A64" t="str">
        <f>'Wand Mapping'!K64</f>
        <v>wand_ai_620</v>
      </c>
      <c r="B64" t="b">
        <f>IF(NOT(ISBLANK('Wand Mapping'!$J64)), "WM")</f>
        <v>0</v>
      </c>
      <c r="C64" t="b">
        <f>IF(NOT(ISBLANK('Wand Mapping'!$D64)), "DI")</f>
        <v>0</v>
      </c>
      <c r="D64" t="str">
        <f>IF(NOT(ISBLANK('Wand Mapping'!$I64)), "IL")</f>
        <v>IL</v>
      </c>
      <c r="E64" t="str">
        <f>IF(NOT(ISBLANK('Wand Mapping'!$G64)), "EN")</f>
        <v>EN</v>
      </c>
      <c r="F64" t="str">
        <f>IF(NOT(ISBLANK('Wand Mapping'!$H64)), "NE")</f>
        <v>NE</v>
      </c>
      <c r="G64" t="str">
        <f>IF(NOT(ISBLANK('Wand Mapping'!$B64)), "AB")</f>
        <v>AB</v>
      </c>
      <c r="H64" t="str">
        <f>IF(NOT(ISBLANK('Wand Mapping'!$F64)), "EV")</f>
        <v>EV</v>
      </c>
      <c r="I64" t="str">
        <f>IF(NOT(ISBLANK('Wand Mapping'!$E64)), "TR")</f>
        <v>TR</v>
      </c>
      <c r="J64" t="str">
        <f>IF(NOT(ISBLANK('Wand Mapping'!$C64)), "CO")</f>
        <v>CO</v>
      </c>
      <c r="K64" t="str">
        <f t="shared" si="5"/>
        <v>IL</v>
      </c>
      <c r="L64" t="str">
        <f t="shared" ca="1" si="6"/>
        <v>IL</v>
      </c>
      <c r="M64" t="str">
        <f t="shared" ca="1" si="8"/>
        <v>IL</v>
      </c>
      <c r="N64" t="str">
        <f t="shared" ca="1" si="7"/>
        <v>wand_ai_620-IL.BAM</v>
      </c>
    </row>
    <row r="65" spans="1:14">
      <c r="A65" t="str">
        <f>'Wand Mapping'!K65</f>
        <v>wand_ai_630</v>
      </c>
      <c r="B65" t="b">
        <f>IF(NOT(ISBLANK('Wand Mapping'!$J65)), "WM")</f>
        <v>0</v>
      </c>
      <c r="C65" t="b">
        <f>IF(NOT(ISBLANK('Wand Mapping'!$D65)), "DI")</f>
        <v>0</v>
      </c>
      <c r="D65" t="b">
        <f>IF(NOT(ISBLANK('Wand Mapping'!$I65)), "IL")</f>
        <v>0</v>
      </c>
      <c r="E65" t="b">
        <f>IF(NOT(ISBLANK('Wand Mapping'!$G65)), "EN")</f>
        <v>0</v>
      </c>
      <c r="F65" t="str">
        <f>IF(NOT(ISBLANK('Wand Mapping'!$H65)), "NE")</f>
        <v>NE</v>
      </c>
      <c r="G65" t="str">
        <f>IF(NOT(ISBLANK('Wand Mapping'!$B65)), "AB")</f>
        <v>AB</v>
      </c>
      <c r="H65" t="b">
        <f>IF(NOT(ISBLANK('Wand Mapping'!$F65)), "EV")</f>
        <v>0</v>
      </c>
      <c r="I65" t="str">
        <f>IF(NOT(ISBLANK('Wand Mapping'!$E65)), "TR")</f>
        <v>TR</v>
      </c>
      <c r="J65" t="str">
        <f>IF(NOT(ISBLANK('Wand Mapping'!$C65)), "CO")</f>
        <v>CO</v>
      </c>
      <c r="K65" t="str">
        <f t="shared" si="5"/>
        <v>RAND</v>
      </c>
      <c r="L65" t="str">
        <f t="shared" ca="1" si="6"/>
        <v>NE</v>
      </c>
      <c r="M65" t="str">
        <f t="shared" ca="1" si="8"/>
        <v>NE</v>
      </c>
      <c r="N65" t="str">
        <f t="shared" ca="1" si="7"/>
        <v>wand_ai_630-NE.BAM</v>
      </c>
    </row>
    <row r="66" spans="1:14">
      <c r="A66" t="str">
        <f>'Wand Mapping'!K66</f>
        <v>wand_ai_640</v>
      </c>
      <c r="B66" t="b">
        <f>IF(NOT(ISBLANK('Wand Mapping'!$J66)), "WM")</f>
        <v>0</v>
      </c>
      <c r="C66" t="str">
        <f>IF(NOT(ISBLANK('Wand Mapping'!$D66)), "DI")</f>
        <v>DI</v>
      </c>
      <c r="D66" t="b">
        <f>IF(NOT(ISBLANK('Wand Mapping'!$I66)), "IL")</f>
        <v>0</v>
      </c>
      <c r="E66" t="b">
        <f>IF(NOT(ISBLANK('Wand Mapping'!$G66)), "EN")</f>
        <v>0</v>
      </c>
      <c r="F66" t="str">
        <f>IF(NOT(ISBLANK('Wand Mapping'!$H66)), "NE")</f>
        <v>NE</v>
      </c>
      <c r="G66" t="str">
        <f>IF(NOT(ISBLANK('Wand Mapping'!$B66)), "AB")</f>
        <v>AB</v>
      </c>
      <c r="H66" t="str">
        <f>IF(NOT(ISBLANK('Wand Mapping'!$F66)), "EV")</f>
        <v>EV</v>
      </c>
      <c r="I66" t="str">
        <f>IF(NOT(ISBLANK('Wand Mapping'!$E66)), "TR")</f>
        <v>TR</v>
      </c>
      <c r="J66" t="str">
        <f>IF(NOT(ISBLANK('Wand Mapping'!$C66)), "CO")</f>
        <v>CO</v>
      </c>
      <c r="K66" t="str">
        <f t="shared" ref="K66:K101" si="9">IF(B66=FALSE, IF(C66=FALSE, IF(D66=FALSE, IF(E66=FALSE, "RAND", E66), D66), C66), B66)</f>
        <v>DI</v>
      </c>
      <c r="L66" t="str">
        <f t="shared" ref="L66:L97" ca="1" si="10">IF(K66="RAND", OFFSET(F66, 0, MOD(RAND(), 3)), K66)</f>
        <v>DI</v>
      </c>
      <c r="M66" t="str">
        <f t="shared" ca="1" si="8"/>
        <v>DI</v>
      </c>
      <c r="N66" t="str">
        <f t="shared" ref="N66:N97" ca="1" si="11">_xlfn.CONCAT(A66, "-", M66, ".BAM")</f>
        <v>wand_ai_640-DI.BAM</v>
      </c>
    </row>
    <row r="67" spans="1:14">
      <c r="A67" t="str">
        <f>'Wand Mapping'!K67</f>
        <v>wand_ai_650</v>
      </c>
      <c r="B67" t="b">
        <f>IF(NOT(ISBLANK('Wand Mapping'!$J67)), "WM")</f>
        <v>0</v>
      </c>
      <c r="C67" t="b">
        <f>IF(NOT(ISBLANK('Wand Mapping'!$D67)), "DI")</f>
        <v>0</v>
      </c>
      <c r="D67" t="str">
        <f>IF(NOT(ISBLANK('Wand Mapping'!$I67)), "IL")</f>
        <v>IL</v>
      </c>
      <c r="E67" t="b">
        <f>IF(NOT(ISBLANK('Wand Mapping'!$G67)), "EN")</f>
        <v>0</v>
      </c>
      <c r="F67" t="str">
        <f>IF(NOT(ISBLANK('Wand Mapping'!$H67)), "NE")</f>
        <v>NE</v>
      </c>
      <c r="G67" t="str">
        <f>IF(NOT(ISBLANK('Wand Mapping'!$B67)), "AB")</f>
        <v>AB</v>
      </c>
      <c r="H67" t="str">
        <f>IF(NOT(ISBLANK('Wand Mapping'!$F67)), "EV")</f>
        <v>EV</v>
      </c>
      <c r="I67" t="str">
        <f>IF(NOT(ISBLANK('Wand Mapping'!$E67)), "TR")</f>
        <v>TR</v>
      </c>
      <c r="J67" t="str">
        <f>IF(NOT(ISBLANK('Wand Mapping'!$C67)), "CO")</f>
        <v>CO</v>
      </c>
      <c r="K67" t="str">
        <f t="shared" si="9"/>
        <v>IL</v>
      </c>
      <c r="L67" t="str">
        <f t="shared" ca="1" si="10"/>
        <v>IL</v>
      </c>
      <c r="M67" t="str">
        <f t="shared" ca="1" si="8"/>
        <v>IL</v>
      </c>
      <c r="N67" t="str">
        <f t="shared" ca="1" si="11"/>
        <v>wand_ai_650-IL.BAM</v>
      </c>
    </row>
    <row r="68" spans="1:14">
      <c r="A68" t="str">
        <f>'Wand Mapping'!K68</f>
        <v>wand_ai_660</v>
      </c>
      <c r="B68" t="b">
        <f>IF(NOT(ISBLANK('Wand Mapping'!$J68)), "WM")</f>
        <v>0</v>
      </c>
      <c r="C68" t="b">
        <f>IF(NOT(ISBLANK('Wand Mapping'!$D68)), "DI")</f>
        <v>0</v>
      </c>
      <c r="D68" t="str">
        <f>IF(NOT(ISBLANK('Wand Mapping'!$I68)), "IL")</f>
        <v>IL</v>
      </c>
      <c r="E68" t="b">
        <f>IF(NOT(ISBLANK('Wand Mapping'!$G68)), "EN")</f>
        <v>0</v>
      </c>
      <c r="F68" t="b">
        <f>IF(NOT(ISBLANK('Wand Mapping'!$H68)), "NE")</f>
        <v>0</v>
      </c>
      <c r="G68" t="str">
        <f>IF(NOT(ISBLANK('Wand Mapping'!$B68)), "AB")</f>
        <v>AB</v>
      </c>
      <c r="H68" t="str">
        <f>IF(NOT(ISBLANK('Wand Mapping'!$F68)), "EV")</f>
        <v>EV</v>
      </c>
      <c r="I68" t="str">
        <f>IF(NOT(ISBLANK('Wand Mapping'!$E68)), "TR")</f>
        <v>TR</v>
      </c>
      <c r="J68" t="b">
        <f>IF(NOT(ISBLANK('Wand Mapping'!$C68)), "CO")</f>
        <v>0</v>
      </c>
      <c r="K68" t="str">
        <f t="shared" si="9"/>
        <v>IL</v>
      </c>
      <c r="L68" t="str">
        <f t="shared" ca="1" si="10"/>
        <v>IL</v>
      </c>
      <c r="M68" t="str">
        <f t="shared" ca="1" si="8"/>
        <v>IL</v>
      </c>
      <c r="N68" t="str">
        <f t="shared" ca="1" si="11"/>
        <v>wand_ai_660-IL.BAM</v>
      </c>
    </row>
    <row r="69" spans="1:14">
      <c r="A69" t="str">
        <f>'Wand Mapping'!K69</f>
        <v>wand_ai_670</v>
      </c>
      <c r="B69" t="b">
        <f>IF(NOT(ISBLANK('Wand Mapping'!$J69)), "WM")</f>
        <v>0</v>
      </c>
      <c r="C69" t="b">
        <f>IF(NOT(ISBLANK('Wand Mapping'!$D69)), "DI")</f>
        <v>0</v>
      </c>
      <c r="D69" t="b">
        <f>IF(NOT(ISBLANK('Wand Mapping'!$I69)), "IL")</f>
        <v>0</v>
      </c>
      <c r="E69" t="str">
        <f>IF(NOT(ISBLANK('Wand Mapping'!$G69)), "EN")</f>
        <v>EN</v>
      </c>
      <c r="F69" t="str">
        <f>IF(NOT(ISBLANK('Wand Mapping'!$H69)), "NE")</f>
        <v>NE</v>
      </c>
      <c r="G69" t="str">
        <f>IF(NOT(ISBLANK('Wand Mapping'!$B69)), "AB")</f>
        <v>AB</v>
      </c>
      <c r="H69" t="str">
        <f>IF(NOT(ISBLANK('Wand Mapping'!$F69)), "EV")</f>
        <v>EV</v>
      </c>
      <c r="I69" t="str">
        <f>IF(NOT(ISBLANK('Wand Mapping'!$E69)), "TR")</f>
        <v>TR</v>
      </c>
      <c r="J69" t="b">
        <f>IF(NOT(ISBLANK('Wand Mapping'!$C69)), "CO")</f>
        <v>0</v>
      </c>
      <c r="K69" t="str">
        <f t="shared" si="9"/>
        <v>EN</v>
      </c>
      <c r="L69" t="str">
        <f t="shared" ca="1" si="10"/>
        <v>EN</v>
      </c>
      <c r="M69" t="str">
        <f t="shared" ca="1" si="8"/>
        <v>EN</v>
      </c>
      <c r="N69" t="str">
        <f t="shared" ca="1" si="11"/>
        <v>wand_ai_670-EN.BAM</v>
      </c>
    </row>
    <row r="70" spans="1:14">
      <c r="A70" t="str">
        <f>'Wand Mapping'!K70</f>
        <v>wand_ai_680</v>
      </c>
      <c r="B70" t="b">
        <f>IF(NOT(ISBLANK('Wand Mapping'!$J70)), "WM")</f>
        <v>0</v>
      </c>
      <c r="C70" t="str">
        <f>IF(NOT(ISBLANK('Wand Mapping'!$D70)), "DI")</f>
        <v>DI</v>
      </c>
      <c r="D70" t="b">
        <f>IF(NOT(ISBLANK('Wand Mapping'!$I70)), "IL")</f>
        <v>0</v>
      </c>
      <c r="E70" t="str">
        <f>IF(NOT(ISBLANK('Wand Mapping'!$G70)), "EN")</f>
        <v>EN</v>
      </c>
      <c r="F70" t="str">
        <f>IF(NOT(ISBLANK('Wand Mapping'!$H70)), "NE")</f>
        <v>NE</v>
      </c>
      <c r="G70" t="str">
        <f>IF(NOT(ISBLANK('Wand Mapping'!$B70)), "AB")</f>
        <v>AB</v>
      </c>
      <c r="H70" t="str">
        <f>IF(NOT(ISBLANK('Wand Mapping'!$F70)), "EV")</f>
        <v>EV</v>
      </c>
      <c r="I70" t="str">
        <f>IF(NOT(ISBLANK('Wand Mapping'!$E70)), "TR")</f>
        <v>TR</v>
      </c>
      <c r="J70" t="str">
        <f>IF(NOT(ISBLANK('Wand Mapping'!$C70)), "CO")</f>
        <v>CO</v>
      </c>
      <c r="K70" t="str">
        <f t="shared" si="9"/>
        <v>DI</v>
      </c>
      <c r="L70" t="str">
        <f t="shared" ca="1" si="10"/>
        <v>DI</v>
      </c>
      <c r="M70" t="str">
        <f t="shared" ca="1" si="8"/>
        <v>DI</v>
      </c>
      <c r="N70" t="str">
        <f t="shared" ca="1" si="11"/>
        <v>wand_ai_680-DI.BAM</v>
      </c>
    </row>
    <row r="71" spans="1:14">
      <c r="A71" t="str">
        <f>'Wand Mapping'!K71</f>
        <v>wand_ai_690</v>
      </c>
      <c r="B71" t="b">
        <f>IF(NOT(ISBLANK('Wand Mapping'!$J71)), "WM")</f>
        <v>0</v>
      </c>
      <c r="C71" t="b">
        <f>IF(NOT(ISBLANK('Wand Mapping'!$D71)), "DI")</f>
        <v>0</v>
      </c>
      <c r="D71" t="b">
        <f>IF(NOT(ISBLANK('Wand Mapping'!$I71)), "IL")</f>
        <v>0</v>
      </c>
      <c r="E71" t="str">
        <f>IF(NOT(ISBLANK('Wand Mapping'!$G71)), "EN")</f>
        <v>EN</v>
      </c>
      <c r="F71" t="str">
        <f>IF(NOT(ISBLANK('Wand Mapping'!$H71)), "NE")</f>
        <v>NE</v>
      </c>
      <c r="G71" t="str">
        <f>IF(NOT(ISBLANK('Wand Mapping'!$B71)), "AB")</f>
        <v>AB</v>
      </c>
      <c r="H71" t="str">
        <f>IF(NOT(ISBLANK('Wand Mapping'!$F71)), "EV")</f>
        <v>EV</v>
      </c>
      <c r="I71" t="str">
        <f>IF(NOT(ISBLANK('Wand Mapping'!$E71)), "TR")</f>
        <v>TR</v>
      </c>
      <c r="J71" t="str">
        <f>IF(NOT(ISBLANK('Wand Mapping'!$C71)), "CO")</f>
        <v>CO</v>
      </c>
      <c r="K71" t="str">
        <f t="shared" si="9"/>
        <v>EN</v>
      </c>
      <c r="L71" t="str">
        <f t="shared" ca="1" si="10"/>
        <v>EN</v>
      </c>
      <c r="M71" t="str">
        <f t="shared" ca="1" si="8"/>
        <v>EN</v>
      </c>
      <c r="N71" t="str">
        <f t="shared" ca="1" si="11"/>
        <v>wand_ai_690-EN.BAM</v>
      </c>
    </row>
    <row r="72" spans="1:14">
      <c r="A72" t="str">
        <f>'Wand Mapping'!K72</f>
        <v>wand_ai_700</v>
      </c>
      <c r="B72" t="b">
        <f>IF(NOT(ISBLANK('Wand Mapping'!$J72)), "WM")</f>
        <v>0</v>
      </c>
      <c r="C72" t="b">
        <f>IF(NOT(ISBLANK('Wand Mapping'!$D72)), "DI")</f>
        <v>0</v>
      </c>
      <c r="D72" t="b">
        <f>IF(NOT(ISBLANK('Wand Mapping'!$I72)), "IL")</f>
        <v>0</v>
      </c>
      <c r="E72" t="b">
        <f>IF(NOT(ISBLANK('Wand Mapping'!$G72)), "EN")</f>
        <v>0</v>
      </c>
      <c r="F72" t="str">
        <f>IF(NOT(ISBLANK('Wand Mapping'!$H72)), "NE")</f>
        <v>NE</v>
      </c>
      <c r="G72" t="str">
        <f>IF(NOT(ISBLANK('Wand Mapping'!$B72)), "AB")</f>
        <v>AB</v>
      </c>
      <c r="H72" t="str">
        <f>IF(NOT(ISBLANK('Wand Mapping'!$F72)), "EV")</f>
        <v>EV</v>
      </c>
      <c r="I72" t="str">
        <f>IF(NOT(ISBLANK('Wand Mapping'!$E72)), "TR")</f>
        <v>TR</v>
      </c>
      <c r="J72" t="str">
        <f>IF(NOT(ISBLANK('Wand Mapping'!$C72)), "CO")</f>
        <v>CO</v>
      </c>
      <c r="K72" t="str">
        <f t="shared" si="9"/>
        <v>RAND</v>
      </c>
      <c r="L72" t="str">
        <f t="shared" ca="1" si="10"/>
        <v>NE</v>
      </c>
      <c r="M72" t="str">
        <f t="shared" ca="1" si="8"/>
        <v>NE</v>
      </c>
      <c r="N72" t="str">
        <f t="shared" ca="1" si="11"/>
        <v>wand_ai_700-NE.BAM</v>
      </c>
    </row>
    <row r="73" spans="1:14">
      <c r="A73" t="str">
        <f>'Wand Mapping'!K73</f>
        <v>wand_ai_710</v>
      </c>
      <c r="B73" t="b">
        <f>IF(NOT(ISBLANK('Wand Mapping'!$J73)), "WM")</f>
        <v>0</v>
      </c>
      <c r="C73" t="b">
        <f>IF(NOT(ISBLANK('Wand Mapping'!$D73)), "DI")</f>
        <v>0</v>
      </c>
      <c r="D73" t="str">
        <f>IF(NOT(ISBLANK('Wand Mapping'!$I73)), "IL")</f>
        <v>IL</v>
      </c>
      <c r="E73" t="b">
        <f>IF(NOT(ISBLANK('Wand Mapping'!$G73)), "EN")</f>
        <v>0</v>
      </c>
      <c r="F73" t="b">
        <f>IF(NOT(ISBLANK('Wand Mapping'!$H73)), "NE")</f>
        <v>0</v>
      </c>
      <c r="G73" t="str">
        <f>IF(NOT(ISBLANK('Wand Mapping'!$B73)), "AB")</f>
        <v>AB</v>
      </c>
      <c r="H73" t="str">
        <f>IF(NOT(ISBLANK('Wand Mapping'!$F73)), "EV")</f>
        <v>EV</v>
      </c>
      <c r="I73" t="str">
        <f>IF(NOT(ISBLANK('Wand Mapping'!$E73)), "TR")</f>
        <v>TR</v>
      </c>
      <c r="J73" t="str">
        <f>IF(NOT(ISBLANK('Wand Mapping'!$C73)), "CO")</f>
        <v>CO</v>
      </c>
      <c r="K73" t="str">
        <f t="shared" si="9"/>
        <v>IL</v>
      </c>
      <c r="L73" t="str">
        <f t="shared" ca="1" si="10"/>
        <v>IL</v>
      </c>
      <c r="M73" t="str">
        <f t="shared" ca="1" si="8"/>
        <v>IL</v>
      </c>
      <c r="N73" t="str">
        <f t="shared" ca="1" si="11"/>
        <v>wand_ai_710-IL.BAM</v>
      </c>
    </row>
    <row r="74" spans="1:14">
      <c r="A74" t="str">
        <f>'Wand Mapping'!K74</f>
        <v>wand_ai_720</v>
      </c>
      <c r="B74" t="b">
        <f>IF(NOT(ISBLANK('Wand Mapping'!$J74)), "WM")</f>
        <v>0</v>
      </c>
      <c r="C74" t="b">
        <f>IF(NOT(ISBLANK('Wand Mapping'!$D74)), "DI")</f>
        <v>0</v>
      </c>
      <c r="D74" t="b">
        <f>IF(NOT(ISBLANK('Wand Mapping'!$I74)), "IL")</f>
        <v>0</v>
      </c>
      <c r="E74" t="str">
        <f>IF(NOT(ISBLANK('Wand Mapping'!$G74)), "EN")</f>
        <v>EN</v>
      </c>
      <c r="F74" t="str">
        <f>IF(NOT(ISBLANK('Wand Mapping'!$H74)), "NE")</f>
        <v>NE</v>
      </c>
      <c r="G74" t="b">
        <f>IF(NOT(ISBLANK('Wand Mapping'!$B74)), "AB")</f>
        <v>0</v>
      </c>
      <c r="H74" t="str">
        <f>IF(NOT(ISBLANK('Wand Mapping'!$F74)), "EV")</f>
        <v>EV</v>
      </c>
      <c r="I74" t="str">
        <f>IF(NOT(ISBLANK('Wand Mapping'!$E74)), "TR")</f>
        <v>TR</v>
      </c>
      <c r="J74" t="str">
        <f>IF(NOT(ISBLANK('Wand Mapping'!$C74)), "CO")</f>
        <v>CO</v>
      </c>
      <c r="K74" t="str">
        <f t="shared" si="9"/>
        <v>EN</v>
      </c>
      <c r="L74" t="str">
        <f t="shared" ca="1" si="10"/>
        <v>EN</v>
      </c>
      <c r="M74" t="str">
        <f t="shared" ca="1" si="8"/>
        <v>EN</v>
      </c>
      <c r="N74" t="str">
        <f t="shared" ca="1" si="11"/>
        <v>wand_ai_720-EN.BAM</v>
      </c>
    </row>
    <row r="75" spans="1:14">
      <c r="A75" t="str">
        <f>'Wand Mapping'!K75</f>
        <v>wand_ai_730</v>
      </c>
      <c r="B75" t="b">
        <f>IF(NOT(ISBLANK('Wand Mapping'!$J75)), "WM")</f>
        <v>0</v>
      </c>
      <c r="C75" t="b">
        <f>IF(NOT(ISBLANK('Wand Mapping'!$D75)), "DI")</f>
        <v>0</v>
      </c>
      <c r="D75" t="b">
        <f>IF(NOT(ISBLANK('Wand Mapping'!$I75)), "IL")</f>
        <v>0</v>
      </c>
      <c r="E75" t="b">
        <f>IF(NOT(ISBLANK('Wand Mapping'!$G75)), "EN")</f>
        <v>0</v>
      </c>
      <c r="F75" t="b">
        <f>IF(NOT(ISBLANK('Wand Mapping'!$H75)), "NE")</f>
        <v>0</v>
      </c>
      <c r="G75" t="str">
        <f>IF(NOT(ISBLANK('Wand Mapping'!$B75)), "AB")</f>
        <v>AB</v>
      </c>
      <c r="H75" t="str">
        <f>IF(NOT(ISBLANK('Wand Mapping'!$F75)), "EV")</f>
        <v>EV</v>
      </c>
      <c r="I75" t="str">
        <f>IF(NOT(ISBLANK('Wand Mapping'!$E75)), "TR")</f>
        <v>TR</v>
      </c>
      <c r="J75" t="str">
        <f>IF(NOT(ISBLANK('Wand Mapping'!$C75)), "CO")</f>
        <v>CO</v>
      </c>
      <c r="K75" t="str">
        <f t="shared" si="9"/>
        <v>RAND</v>
      </c>
      <c r="L75" t="b">
        <f t="shared" ca="1" si="10"/>
        <v>0</v>
      </c>
      <c r="M75" s="6" t="s">
        <v>651</v>
      </c>
      <c r="N75" t="str">
        <f t="shared" si="11"/>
        <v>wand_ai_730-AB.BAM</v>
      </c>
    </row>
    <row r="76" spans="1:14">
      <c r="A76" t="str">
        <f>'Wand Mapping'!K76</f>
        <v>wand_ai_740</v>
      </c>
      <c r="B76" t="b">
        <f>IF(NOT(ISBLANK('Wand Mapping'!$J76)), "WM")</f>
        <v>0</v>
      </c>
      <c r="C76" t="b">
        <f>IF(NOT(ISBLANK('Wand Mapping'!$D76)), "DI")</f>
        <v>0</v>
      </c>
      <c r="D76" t="b">
        <f>IF(NOT(ISBLANK('Wand Mapping'!$I76)), "IL")</f>
        <v>0</v>
      </c>
      <c r="E76" t="str">
        <f>IF(NOT(ISBLANK('Wand Mapping'!$G76)), "EN")</f>
        <v>EN</v>
      </c>
      <c r="F76" t="str">
        <f>IF(NOT(ISBLANK('Wand Mapping'!$H76)), "NE")</f>
        <v>NE</v>
      </c>
      <c r="G76" t="str">
        <f>IF(NOT(ISBLANK('Wand Mapping'!$B76)), "AB")</f>
        <v>AB</v>
      </c>
      <c r="H76" t="str">
        <f>IF(NOT(ISBLANK('Wand Mapping'!$F76)), "EV")</f>
        <v>EV</v>
      </c>
      <c r="I76" t="str">
        <f>IF(NOT(ISBLANK('Wand Mapping'!$E76)), "TR")</f>
        <v>TR</v>
      </c>
      <c r="J76" t="str">
        <f>IF(NOT(ISBLANK('Wand Mapping'!$C76)), "CO")</f>
        <v>CO</v>
      </c>
      <c r="K76" t="str">
        <f t="shared" si="9"/>
        <v>EN</v>
      </c>
      <c r="L76" t="str">
        <f t="shared" ca="1" si="10"/>
        <v>EN</v>
      </c>
      <c r="M76" t="str">
        <f t="shared" ref="M76:M85" ca="1" si="12">IF(L76=FALSE, ,L76)</f>
        <v>EN</v>
      </c>
      <c r="N76" t="str">
        <f t="shared" ca="1" si="11"/>
        <v>wand_ai_740-EN.BAM</v>
      </c>
    </row>
    <row r="77" spans="1:14">
      <c r="A77" t="str">
        <f>'Wand Mapping'!K77</f>
        <v>wand_ai_750</v>
      </c>
      <c r="B77" t="b">
        <f>IF(NOT(ISBLANK('Wand Mapping'!$J77)), "WM")</f>
        <v>0</v>
      </c>
      <c r="C77" t="str">
        <f>IF(NOT(ISBLANK('Wand Mapping'!$D77)), "DI")</f>
        <v>DI</v>
      </c>
      <c r="D77" t="str">
        <f>IF(NOT(ISBLANK('Wand Mapping'!$I77)), "IL")</f>
        <v>IL</v>
      </c>
      <c r="E77" t="str">
        <f>IF(NOT(ISBLANK('Wand Mapping'!$G77)), "EN")</f>
        <v>EN</v>
      </c>
      <c r="F77" t="str">
        <f>IF(NOT(ISBLANK('Wand Mapping'!$H77)), "NE")</f>
        <v>NE</v>
      </c>
      <c r="G77" t="str">
        <f>IF(NOT(ISBLANK('Wand Mapping'!$B77)), "AB")</f>
        <v>AB</v>
      </c>
      <c r="H77" t="str">
        <f>IF(NOT(ISBLANK('Wand Mapping'!$F77)), "EV")</f>
        <v>EV</v>
      </c>
      <c r="I77" t="b">
        <f>IF(NOT(ISBLANK('Wand Mapping'!$E77)), "TR")</f>
        <v>0</v>
      </c>
      <c r="J77" t="str">
        <f>IF(NOT(ISBLANK('Wand Mapping'!$C77)), "CO")</f>
        <v>CO</v>
      </c>
      <c r="K77" t="str">
        <f t="shared" si="9"/>
        <v>DI</v>
      </c>
      <c r="L77" t="str">
        <f t="shared" ca="1" si="10"/>
        <v>DI</v>
      </c>
      <c r="M77" t="str">
        <f t="shared" ca="1" si="12"/>
        <v>DI</v>
      </c>
      <c r="N77" t="str">
        <f t="shared" ca="1" si="11"/>
        <v>wand_ai_750-DI.BAM</v>
      </c>
    </row>
    <row r="78" spans="1:14">
      <c r="A78" t="str">
        <f>'Wand Mapping'!K78</f>
        <v>wand_ai_760</v>
      </c>
      <c r="B78" t="b">
        <f>IF(NOT(ISBLANK('Wand Mapping'!$J78)), "WM")</f>
        <v>0</v>
      </c>
      <c r="C78" t="b">
        <f>IF(NOT(ISBLANK('Wand Mapping'!$D78)), "DI")</f>
        <v>0</v>
      </c>
      <c r="D78" t="b">
        <f>IF(NOT(ISBLANK('Wand Mapping'!$I78)), "IL")</f>
        <v>0</v>
      </c>
      <c r="E78" t="str">
        <f>IF(NOT(ISBLANK('Wand Mapping'!$G78)), "EN")</f>
        <v>EN</v>
      </c>
      <c r="F78" t="str">
        <f>IF(NOT(ISBLANK('Wand Mapping'!$H78)), "NE")</f>
        <v>NE</v>
      </c>
      <c r="G78" t="str">
        <f>IF(NOT(ISBLANK('Wand Mapping'!$B78)), "AB")</f>
        <v>AB</v>
      </c>
      <c r="H78" t="str">
        <f>IF(NOT(ISBLANK('Wand Mapping'!$F78)), "EV")</f>
        <v>EV</v>
      </c>
      <c r="I78" t="str">
        <f>IF(NOT(ISBLANK('Wand Mapping'!$E78)), "TR")</f>
        <v>TR</v>
      </c>
      <c r="J78" t="str">
        <f>IF(NOT(ISBLANK('Wand Mapping'!$C78)), "CO")</f>
        <v>CO</v>
      </c>
      <c r="K78" t="str">
        <f t="shared" si="9"/>
        <v>EN</v>
      </c>
      <c r="L78" t="str">
        <f t="shared" ca="1" si="10"/>
        <v>EN</v>
      </c>
      <c r="M78" t="str">
        <f t="shared" ca="1" si="12"/>
        <v>EN</v>
      </c>
      <c r="N78" t="str">
        <f t="shared" ca="1" si="11"/>
        <v>wand_ai_760-EN.BAM</v>
      </c>
    </row>
    <row r="79" spans="1:14">
      <c r="A79" t="str">
        <f>'Wand Mapping'!K79</f>
        <v>wand_ai_770</v>
      </c>
      <c r="B79" t="b">
        <f>IF(NOT(ISBLANK('Wand Mapping'!$J79)), "WM")</f>
        <v>0</v>
      </c>
      <c r="C79" t="b">
        <f>IF(NOT(ISBLANK('Wand Mapping'!$D79)), "DI")</f>
        <v>0</v>
      </c>
      <c r="D79" t="b">
        <f>IF(NOT(ISBLANK('Wand Mapping'!$I79)), "IL")</f>
        <v>0</v>
      </c>
      <c r="E79" t="str">
        <f>IF(NOT(ISBLANK('Wand Mapping'!$G79)), "EN")</f>
        <v>EN</v>
      </c>
      <c r="F79" t="b">
        <f>IF(NOT(ISBLANK('Wand Mapping'!$H79)), "NE")</f>
        <v>0</v>
      </c>
      <c r="G79" t="str">
        <f>IF(NOT(ISBLANK('Wand Mapping'!$B79)), "AB")</f>
        <v>AB</v>
      </c>
      <c r="H79" t="str">
        <f>IF(NOT(ISBLANK('Wand Mapping'!$F79)), "EV")</f>
        <v>EV</v>
      </c>
      <c r="I79" t="str">
        <f>IF(NOT(ISBLANK('Wand Mapping'!$E79)), "TR")</f>
        <v>TR</v>
      </c>
      <c r="J79" t="str">
        <f>IF(NOT(ISBLANK('Wand Mapping'!$C79)), "CO")</f>
        <v>CO</v>
      </c>
      <c r="K79" t="str">
        <f t="shared" si="9"/>
        <v>EN</v>
      </c>
      <c r="L79" t="str">
        <f t="shared" ca="1" si="10"/>
        <v>EN</v>
      </c>
      <c r="M79" t="str">
        <f t="shared" ca="1" si="12"/>
        <v>EN</v>
      </c>
      <c r="N79" t="str">
        <f t="shared" ca="1" si="11"/>
        <v>wand_ai_770-EN.BAM</v>
      </c>
    </row>
    <row r="80" spans="1:14">
      <c r="A80" t="str">
        <f>'Wand Mapping'!K80</f>
        <v>wand_ai_780</v>
      </c>
      <c r="B80" t="b">
        <f>IF(NOT(ISBLANK('Wand Mapping'!$J80)), "WM")</f>
        <v>0</v>
      </c>
      <c r="C80" t="b">
        <f>IF(NOT(ISBLANK('Wand Mapping'!$D80)), "DI")</f>
        <v>0</v>
      </c>
      <c r="D80" t="str">
        <f>IF(NOT(ISBLANK('Wand Mapping'!$I80)), "IL")</f>
        <v>IL</v>
      </c>
      <c r="E80" t="str">
        <f>IF(NOT(ISBLANK('Wand Mapping'!$G80)), "EN")</f>
        <v>EN</v>
      </c>
      <c r="F80" t="str">
        <f>IF(NOT(ISBLANK('Wand Mapping'!$H80)), "NE")</f>
        <v>NE</v>
      </c>
      <c r="G80" t="str">
        <f>IF(NOT(ISBLANK('Wand Mapping'!$B80)), "AB")</f>
        <v>AB</v>
      </c>
      <c r="H80" t="str">
        <f>IF(NOT(ISBLANK('Wand Mapping'!$F80)), "EV")</f>
        <v>EV</v>
      </c>
      <c r="I80" t="str">
        <f>IF(NOT(ISBLANK('Wand Mapping'!$E80)), "TR")</f>
        <v>TR</v>
      </c>
      <c r="J80" t="str">
        <f>IF(NOT(ISBLANK('Wand Mapping'!$C80)), "CO")</f>
        <v>CO</v>
      </c>
      <c r="K80" t="str">
        <f t="shared" si="9"/>
        <v>IL</v>
      </c>
      <c r="L80" t="str">
        <f t="shared" ca="1" si="10"/>
        <v>IL</v>
      </c>
      <c r="M80" t="str">
        <f t="shared" ca="1" si="12"/>
        <v>IL</v>
      </c>
      <c r="N80" t="str">
        <f t="shared" ca="1" si="11"/>
        <v>wand_ai_780-IL.BAM</v>
      </c>
    </row>
    <row r="81" spans="1:14">
      <c r="A81" t="str">
        <f>'Wand Mapping'!K81</f>
        <v>wand_ai_790</v>
      </c>
      <c r="B81" t="b">
        <f>IF(NOT(ISBLANK('Wand Mapping'!$J81)), "WM")</f>
        <v>0</v>
      </c>
      <c r="C81" t="b">
        <f>IF(NOT(ISBLANK('Wand Mapping'!$D81)), "DI")</f>
        <v>0</v>
      </c>
      <c r="D81" t="str">
        <f>IF(NOT(ISBLANK('Wand Mapping'!$I81)), "IL")</f>
        <v>IL</v>
      </c>
      <c r="E81" t="str">
        <f>IF(NOT(ISBLANK('Wand Mapping'!$G81)), "EN")</f>
        <v>EN</v>
      </c>
      <c r="F81" t="str">
        <f>IF(NOT(ISBLANK('Wand Mapping'!$H81)), "NE")</f>
        <v>NE</v>
      </c>
      <c r="G81" t="str">
        <f>IF(NOT(ISBLANK('Wand Mapping'!$B81)), "AB")</f>
        <v>AB</v>
      </c>
      <c r="H81" t="str">
        <f>IF(NOT(ISBLANK('Wand Mapping'!$F81)), "EV")</f>
        <v>EV</v>
      </c>
      <c r="I81" t="str">
        <f>IF(NOT(ISBLANK('Wand Mapping'!$E81)), "TR")</f>
        <v>TR</v>
      </c>
      <c r="J81" t="str">
        <f>IF(NOT(ISBLANK('Wand Mapping'!$C81)), "CO")</f>
        <v>CO</v>
      </c>
      <c r="K81" t="str">
        <f t="shared" si="9"/>
        <v>IL</v>
      </c>
      <c r="L81" t="str">
        <f t="shared" ca="1" si="10"/>
        <v>IL</v>
      </c>
      <c r="M81" t="str">
        <f t="shared" ca="1" si="12"/>
        <v>IL</v>
      </c>
      <c r="N81" t="str">
        <f t="shared" ca="1" si="11"/>
        <v>wand_ai_790-IL.BAM</v>
      </c>
    </row>
    <row r="82" spans="1:14">
      <c r="A82" t="str">
        <f>'Wand Mapping'!K82</f>
        <v>wand_ai_800</v>
      </c>
      <c r="B82" t="b">
        <f>IF(NOT(ISBLANK('Wand Mapping'!$J82)), "WM")</f>
        <v>0</v>
      </c>
      <c r="C82" t="b">
        <f>IF(NOT(ISBLANK('Wand Mapping'!$D82)), "DI")</f>
        <v>0</v>
      </c>
      <c r="D82" t="b">
        <f>IF(NOT(ISBLANK('Wand Mapping'!$I82)), "IL")</f>
        <v>0</v>
      </c>
      <c r="E82" t="str">
        <f>IF(NOT(ISBLANK('Wand Mapping'!$G82)), "EN")</f>
        <v>EN</v>
      </c>
      <c r="F82" t="b">
        <f>IF(NOT(ISBLANK('Wand Mapping'!$H82)), "NE")</f>
        <v>0</v>
      </c>
      <c r="G82" t="str">
        <f>IF(NOT(ISBLANK('Wand Mapping'!$B82)), "AB")</f>
        <v>AB</v>
      </c>
      <c r="H82" t="str">
        <f>IF(NOT(ISBLANK('Wand Mapping'!$F82)), "EV")</f>
        <v>EV</v>
      </c>
      <c r="I82" t="str">
        <f>IF(NOT(ISBLANK('Wand Mapping'!$E82)), "TR")</f>
        <v>TR</v>
      </c>
      <c r="J82" t="str">
        <f>IF(NOT(ISBLANK('Wand Mapping'!$C82)), "CO")</f>
        <v>CO</v>
      </c>
      <c r="K82" t="str">
        <f t="shared" si="9"/>
        <v>EN</v>
      </c>
      <c r="L82" t="str">
        <f t="shared" ca="1" si="10"/>
        <v>EN</v>
      </c>
      <c r="M82" t="str">
        <f t="shared" ca="1" si="12"/>
        <v>EN</v>
      </c>
      <c r="N82" t="str">
        <f t="shared" ca="1" si="11"/>
        <v>wand_ai_800-EN.BAM</v>
      </c>
    </row>
    <row r="83" spans="1:14">
      <c r="A83" t="str">
        <f>'Wand Mapping'!K83</f>
        <v>wand_ai_810</v>
      </c>
      <c r="B83" t="b">
        <f>IF(NOT(ISBLANK('Wand Mapping'!$J83)), "WM")</f>
        <v>0</v>
      </c>
      <c r="C83" t="str">
        <f>IF(NOT(ISBLANK('Wand Mapping'!$D83)), "DI")</f>
        <v>DI</v>
      </c>
      <c r="D83" t="b">
        <f>IF(NOT(ISBLANK('Wand Mapping'!$I83)), "IL")</f>
        <v>0</v>
      </c>
      <c r="E83" t="str">
        <f>IF(NOT(ISBLANK('Wand Mapping'!$G83)), "EN")</f>
        <v>EN</v>
      </c>
      <c r="F83" t="str">
        <f>IF(NOT(ISBLANK('Wand Mapping'!$H83)), "NE")</f>
        <v>NE</v>
      </c>
      <c r="G83" t="str">
        <f>IF(NOT(ISBLANK('Wand Mapping'!$B83)), "AB")</f>
        <v>AB</v>
      </c>
      <c r="H83" t="str">
        <f>IF(NOT(ISBLANK('Wand Mapping'!$F83)), "EV")</f>
        <v>EV</v>
      </c>
      <c r="I83" t="str">
        <f>IF(NOT(ISBLANK('Wand Mapping'!$E83)), "TR")</f>
        <v>TR</v>
      </c>
      <c r="J83" t="str">
        <f>IF(NOT(ISBLANK('Wand Mapping'!$C83)), "CO")</f>
        <v>CO</v>
      </c>
      <c r="K83" t="str">
        <f t="shared" si="9"/>
        <v>DI</v>
      </c>
      <c r="L83" t="str">
        <f t="shared" ca="1" si="10"/>
        <v>DI</v>
      </c>
      <c r="M83" t="str">
        <f t="shared" ca="1" si="12"/>
        <v>DI</v>
      </c>
      <c r="N83" t="str">
        <f t="shared" ca="1" si="11"/>
        <v>wand_ai_810-DI.BAM</v>
      </c>
    </row>
    <row r="84" spans="1:14">
      <c r="A84" t="str">
        <f>'Wand Mapping'!K84</f>
        <v>wand_ai_820</v>
      </c>
      <c r="B84" t="str">
        <f>IF(NOT(ISBLANK('Wand Mapping'!$J84)), "WM")</f>
        <v>WM</v>
      </c>
      <c r="C84" t="b">
        <f>IF(NOT(ISBLANK('Wand Mapping'!$D84)), "DI")</f>
        <v>0</v>
      </c>
      <c r="D84" t="str">
        <f>IF(NOT(ISBLANK('Wand Mapping'!$I84)), "IL")</f>
        <v>IL</v>
      </c>
      <c r="E84" t="str">
        <f>IF(NOT(ISBLANK('Wand Mapping'!$G84)), "EN")</f>
        <v>EN</v>
      </c>
      <c r="F84" t="str">
        <f>IF(NOT(ISBLANK('Wand Mapping'!$H84)), "NE")</f>
        <v>NE</v>
      </c>
      <c r="G84" t="str">
        <f>IF(NOT(ISBLANK('Wand Mapping'!$B84)), "AB")</f>
        <v>AB</v>
      </c>
      <c r="H84" t="str">
        <f>IF(NOT(ISBLANK('Wand Mapping'!$F84)), "EV")</f>
        <v>EV</v>
      </c>
      <c r="I84" t="str">
        <f>IF(NOT(ISBLANK('Wand Mapping'!$E84)), "TR")</f>
        <v>TR</v>
      </c>
      <c r="J84" t="str">
        <f>IF(NOT(ISBLANK('Wand Mapping'!$C84)), "CO")</f>
        <v>CO</v>
      </c>
      <c r="K84" t="str">
        <f t="shared" si="9"/>
        <v>WM</v>
      </c>
      <c r="L84" t="str">
        <f t="shared" ca="1" si="10"/>
        <v>WM</v>
      </c>
      <c r="M84" t="str">
        <f t="shared" ca="1" si="12"/>
        <v>WM</v>
      </c>
      <c r="N84" t="str">
        <f t="shared" ca="1" si="11"/>
        <v>wand_ai_820-WM.BAM</v>
      </c>
    </row>
    <row r="85" spans="1:14">
      <c r="A85" t="str">
        <f>'Wand Mapping'!K85</f>
        <v>wand_ai_830</v>
      </c>
      <c r="B85" t="b">
        <f>IF(NOT(ISBLANK('Wand Mapping'!$J85)), "WM")</f>
        <v>0</v>
      </c>
      <c r="C85" t="b">
        <f>IF(NOT(ISBLANK('Wand Mapping'!$D85)), "DI")</f>
        <v>0</v>
      </c>
      <c r="D85" t="b">
        <f>IF(NOT(ISBLANK('Wand Mapping'!$I85)), "IL")</f>
        <v>0</v>
      </c>
      <c r="E85" t="str">
        <f>IF(NOT(ISBLANK('Wand Mapping'!$G85)), "EN")</f>
        <v>EN</v>
      </c>
      <c r="F85" t="str">
        <f>IF(NOT(ISBLANK('Wand Mapping'!$H85)), "NE")</f>
        <v>NE</v>
      </c>
      <c r="G85" t="str">
        <f>IF(NOT(ISBLANK('Wand Mapping'!$B85)), "AB")</f>
        <v>AB</v>
      </c>
      <c r="H85" t="str">
        <f>IF(NOT(ISBLANK('Wand Mapping'!$F85)), "EV")</f>
        <v>EV</v>
      </c>
      <c r="I85" t="str">
        <f>IF(NOT(ISBLANK('Wand Mapping'!$E85)), "TR")</f>
        <v>TR</v>
      </c>
      <c r="J85" t="str">
        <f>IF(NOT(ISBLANK('Wand Mapping'!$C85)), "CO")</f>
        <v>CO</v>
      </c>
      <c r="K85" t="str">
        <f t="shared" si="9"/>
        <v>EN</v>
      </c>
      <c r="L85" t="str">
        <f t="shared" ca="1" si="10"/>
        <v>EN</v>
      </c>
      <c r="M85" t="str">
        <f t="shared" ca="1" si="12"/>
        <v>EN</v>
      </c>
      <c r="N85" t="str">
        <f t="shared" ca="1" si="11"/>
        <v>wand_ai_830-EN.BAM</v>
      </c>
    </row>
    <row r="86" spans="1:14">
      <c r="A86" t="str">
        <f>'Wand Mapping'!K86</f>
        <v>wand_ai_840</v>
      </c>
      <c r="B86" t="b">
        <f>IF(NOT(ISBLANK('Wand Mapping'!$J86)), "WM")</f>
        <v>0</v>
      </c>
      <c r="C86" t="b">
        <f>IF(NOT(ISBLANK('Wand Mapping'!$D86)), "DI")</f>
        <v>0</v>
      </c>
      <c r="D86" t="b">
        <f>IF(NOT(ISBLANK('Wand Mapping'!$I86)), "IL")</f>
        <v>0</v>
      </c>
      <c r="E86" t="b">
        <f>IF(NOT(ISBLANK('Wand Mapping'!$G86)), "EN")</f>
        <v>0</v>
      </c>
      <c r="F86" t="b">
        <f>IF(NOT(ISBLANK('Wand Mapping'!$H86)), "NE")</f>
        <v>0</v>
      </c>
      <c r="G86" t="str">
        <f>IF(NOT(ISBLANK('Wand Mapping'!$B86)), "AB")</f>
        <v>AB</v>
      </c>
      <c r="H86" t="str">
        <f>IF(NOT(ISBLANK('Wand Mapping'!$F86)), "EV")</f>
        <v>EV</v>
      </c>
      <c r="I86" t="str">
        <f>IF(NOT(ISBLANK('Wand Mapping'!$E86)), "TR")</f>
        <v>TR</v>
      </c>
      <c r="J86" t="str">
        <f>IF(NOT(ISBLANK('Wand Mapping'!$C86)), "CO")</f>
        <v>CO</v>
      </c>
      <c r="K86" t="str">
        <f t="shared" si="9"/>
        <v>RAND</v>
      </c>
      <c r="L86" t="b">
        <f t="shared" ca="1" si="10"/>
        <v>0</v>
      </c>
      <c r="M86" s="6" t="s">
        <v>648</v>
      </c>
      <c r="N86" t="str">
        <f t="shared" si="11"/>
        <v>wand_ai_840-EV.BAM</v>
      </c>
    </row>
    <row r="87" spans="1:14">
      <c r="A87" t="str">
        <f>'Wand Mapping'!K87</f>
        <v>wand_ai_850</v>
      </c>
      <c r="B87" t="b">
        <f>IF(NOT(ISBLANK('Wand Mapping'!$J87)), "WM")</f>
        <v>0</v>
      </c>
      <c r="C87" t="b">
        <f>IF(NOT(ISBLANK('Wand Mapping'!$D87)), "DI")</f>
        <v>0</v>
      </c>
      <c r="D87" t="str">
        <f>IF(NOT(ISBLANK('Wand Mapping'!$I87)), "IL")</f>
        <v>IL</v>
      </c>
      <c r="E87" t="str">
        <f>IF(NOT(ISBLANK('Wand Mapping'!$G87)), "EN")</f>
        <v>EN</v>
      </c>
      <c r="F87" t="str">
        <f>IF(NOT(ISBLANK('Wand Mapping'!$H87)), "NE")</f>
        <v>NE</v>
      </c>
      <c r="G87" t="str">
        <f>IF(NOT(ISBLANK('Wand Mapping'!$B87)), "AB")</f>
        <v>AB</v>
      </c>
      <c r="H87" t="str">
        <f>IF(NOT(ISBLANK('Wand Mapping'!$F87)), "EV")</f>
        <v>EV</v>
      </c>
      <c r="I87" t="str">
        <f>IF(NOT(ISBLANK('Wand Mapping'!$E87)), "TR")</f>
        <v>TR</v>
      </c>
      <c r="J87" t="str">
        <f>IF(NOT(ISBLANK('Wand Mapping'!$C87)), "CO")</f>
        <v>CO</v>
      </c>
      <c r="K87" t="str">
        <f t="shared" si="9"/>
        <v>IL</v>
      </c>
      <c r="L87" t="str">
        <f t="shared" ca="1" si="10"/>
        <v>IL</v>
      </c>
      <c r="M87" t="str">
        <f ca="1">IF(L87=FALSE, ,L87)</f>
        <v>IL</v>
      </c>
      <c r="N87" t="str">
        <f t="shared" ca="1" si="11"/>
        <v>wand_ai_850-IL.BAM</v>
      </c>
    </row>
    <row r="88" spans="1:14">
      <c r="A88" t="str">
        <f>'Wand Mapping'!K88</f>
        <v>wand_ai_860</v>
      </c>
      <c r="B88" t="b">
        <f>IF(NOT(ISBLANK('Wand Mapping'!$J88)), "WM")</f>
        <v>0</v>
      </c>
      <c r="C88" t="b">
        <f>IF(NOT(ISBLANK('Wand Mapping'!$D88)), "DI")</f>
        <v>0</v>
      </c>
      <c r="D88" t="b">
        <f>IF(NOT(ISBLANK('Wand Mapping'!$I88)), "IL")</f>
        <v>0</v>
      </c>
      <c r="E88" t="str">
        <f>IF(NOT(ISBLANK('Wand Mapping'!$G88)), "EN")</f>
        <v>EN</v>
      </c>
      <c r="F88" t="b">
        <f>IF(NOT(ISBLANK('Wand Mapping'!$H88)), "NE")</f>
        <v>0</v>
      </c>
      <c r="G88" t="str">
        <f>IF(NOT(ISBLANK('Wand Mapping'!$B88)), "AB")</f>
        <v>AB</v>
      </c>
      <c r="H88" t="str">
        <f>IF(NOT(ISBLANK('Wand Mapping'!$F88)), "EV")</f>
        <v>EV</v>
      </c>
      <c r="I88" t="str">
        <f>IF(NOT(ISBLANK('Wand Mapping'!$E88)), "TR")</f>
        <v>TR</v>
      </c>
      <c r="J88" t="str">
        <f>IF(NOT(ISBLANK('Wand Mapping'!$C88)), "CO")</f>
        <v>CO</v>
      </c>
      <c r="K88" t="str">
        <f t="shared" si="9"/>
        <v>EN</v>
      </c>
      <c r="L88" t="str">
        <f t="shared" ca="1" si="10"/>
        <v>EN</v>
      </c>
      <c r="M88" t="str">
        <f ca="1">IF(L88=FALSE, ,L88)</f>
        <v>EN</v>
      </c>
      <c r="N88" t="str">
        <f t="shared" ca="1" si="11"/>
        <v>wand_ai_860-EN.BAM</v>
      </c>
    </row>
    <row r="89" spans="1:14">
      <c r="A89" t="str">
        <f>'Wand Mapping'!K89</f>
        <v>wand_ai_870</v>
      </c>
      <c r="B89" t="b">
        <f>IF(NOT(ISBLANK('Wand Mapping'!$J89)), "WM")</f>
        <v>0</v>
      </c>
      <c r="C89" t="b">
        <f>IF(NOT(ISBLANK('Wand Mapping'!$D89)), "DI")</f>
        <v>0</v>
      </c>
      <c r="D89" t="b">
        <f>IF(NOT(ISBLANK('Wand Mapping'!$I89)), "IL")</f>
        <v>0</v>
      </c>
      <c r="E89" t="str">
        <f>IF(NOT(ISBLANK('Wand Mapping'!$G89)), "EN")</f>
        <v>EN</v>
      </c>
      <c r="F89" t="b">
        <f>IF(NOT(ISBLANK('Wand Mapping'!$H89)), "NE")</f>
        <v>0</v>
      </c>
      <c r="G89" t="str">
        <f>IF(NOT(ISBLANK('Wand Mapping'!$B89)), "AB")</f>
        <v>AB</v>
      </c>
      <c r="H89" t="str">
        <f>IF(NOT(ISBLANK('Wand Mapping'!$F89)), "EV")</f>
        <v>EV</v>
      </c>
      <c r="I89" t="str">
        <f>IF(NOT(ISBLANK('Wand Mapping'!$E89)), "TR")</f>
        <v>TR</v>
      </c>
      <c r="J89" t="str">
        <f>IF(NOT(ISBLANK('Wand Mapping'!$C89)), "CO")</f>
        <v>CO</v>
      </c>
      <c r="K89" t="str">
        <f t="shared" si="9"/>
        <v>EN</v>
      </c>
      <c r="L89" t="str">
        <f t="shared" ca="1" si="10"/>
        <v>EN</v>
      </c>
      <c r="M89" t="str">
        <f ca="1">IF(L89=FALSE, ,L89)</f>
        <v>EN</v>
      </c>
      <c r="N89" t="str">
        <f t="shared" ca="1" si="11"/>
        <v>wand_ai_870-EN.BAM</v>
      </c>
    </row>
    <row r="90" spans="1:14">
      <c r="A90" t="str">
        <f>'Wand Mapping'!K90</f>
        <v>wand_ai_880</v>
      </c>
      <c r="B90" t="b">
        <f>IF(NOT(ISBLANK('Wand Mapping'!$J90)), "WM")</f>
        <v>0</v>
      </c>
      <c r="C90" t="b">
        <f>IF(NOT(ISBLANK('Wand Mapping'!$D90)), "DI")</f>
        <v>0</v>
      </c>
      <c r="D90" t="b">
        <f>IF(NOT(ISBLANK('Wand Mapping'!$I90)), "IL")</f>
        <v>0</v>
      </c>
      <c r="E90" t="b">
        <f>IF(NOT(ISBLANK('Wand Mapping'!$G90)), "EN")</f>
        <v>0</v>
      </c>
      <c r="F90" t="b">
        <f>IF(NOT(ISBLANK('Wand Mapping'!$H90)), "NE")</f>
        <v>0</v>
      </c>
      <c r="G90" t="str">
        <f>IF(NOT(ISBLANK('Wand Mapping'!$B90)), "AB")</f>
        <v>AB</v>
      </c>
      <c r="H90" t="b">
        <f>IF(NOT(ISBLANK('Wand Mapping'!$F90)), "EV")</f>
        <v>0</v>
      </c>
      <c r="I90" t="str">
        <f>IF(NOT(ISBLANK('Wand Mapping'!$E90)), "TR")</f>
        <v>TR</v>
      </c>
      <c r="J90" t="str">
        <f>IF(NOT(ISBLANK('Wand Mapping'!$C90)), "CO")</f>
        <v>CO</v>
      </c>
      <c r="K90" t="str">
        <f t="shared" si="9"/>
        <v>RAND</v>
      </c>
      <c r="L90" t="b">
        <f t="shared" ca="1" si="10"/>
        <v>0</v>
      </c>
      <c r="M90" s="6" t="s">
        <v>651</v>
      </c>
      <c r="N90" t="str">
        <f t="shared" si="11"/>
        <v>wand_ai_880-AB.BAM</v>
      </c>
    </row>
    <row r="91" spans="1:14">
      <c r="A91" t="str">
        <f>'Wand Mapping'!K91</f>
        <v>wand_ai_890</v>
      </c>
      <c r="B91" t="b">
        <f>IF(NOT(ISBLANK('Wand Mapping'!$J91)), "WM")</f>
        <v>0</v>
      </c>
      <c r="C91" t="b">
        <f>IF(NOT(ISBLANK('Wand Mapping'!$D91)), "DI")</f>
        <v>0</v>
      </c>
      <c r="D91" t="str">
        <f>IF(NOT(ISBLANK('Wand Mapping'!$I91)), "IL")</f>
        <v>IL</v>
      </c>
      <c r="E91" t="str">
        <f>IF(NOT(ISBLANK('Wand Mapping'!$G91)), "EN")</f>
        <v>EN</v>
      </c>
      <c r="F91" t="b">
        <f>IF(NOT(ISBLANK('Wand Mapping'!$H91)), "NE")</f>
        <v>0</v>
      </c>
      <c r="G91" t="str">
        <f>IF(NOT(ISBLANK('Wand Mapping'!$B91)), "AB")</f>
        <v>AB</v>
      </c>
      <c r="H91" t="str">
        <f>IF(NOT(ISBLANK('Wand Mapping'!$F91)), "EV")</f>
        <v>EV</v>
      </c>
      <c r="I91" t="str">
        <f>IF(NOT(ISBLANK('Wand Mapping'!$E91)), "TR")</f>
        <v>TR</v>
      </c>
      <c r="J91" t="str">
        <f>IF(NOT(ISBLANK('Wand Mapping'!$C91)), "CO")</f>
        <v>CO</v>
      </c>
      <c r="K91" t="str">
        <f t="shared" si="9"/>
        <v>IL</v>
      </c>
      <c r="L91" t="str">
        <f t="shared" ca="1" si="10"/>
        <v>IL</v>
      </c>
      <c r="M91" t="str">
        <f ca="1">IF(L91=FALSE, ,L91)</f>
        <v>IL</v>
      </c>
      <c r="N91" t="str">
        <f t="shared" ca="1" si="11"/>
        <v>wand_ai_890-IL.BAM</v>
      </c>
    </row>
    <row r="92" spans="1:14">
      <c r="A92" t="str">
        <f>'Wand Mapping'!K92</f>
        <v>wand_ai_900</v>
      </c>
      <c r="B92" t="b">
        <f>IF(NOT(ISBLANK('Wand Mapping'!$J92)), "WM")</f>
        <v>0</v>
      </c>
      <c r="C92" t="b">
        <f>IF(NOT(ISBLANK('Wand Mapping'!$D92)), "DI")</f>
        <v>0</v>
      </c>
      <c r="D92" t="str">
        <f>IF(NOT(ISBLANK('Wand Mapping'!$I92)), "IL")</f>
        <v>IL</v>
      </c>
      <c r="E92" t="str">
        <f>IF(NOT(ISBLANK('Wand Mapping'!$G92)), "EN")</f>
        <v>EN</v>
      </c>
      <c r="F92" t="str">
        <f>IF(NOT(ISBLANK('Wand Mapping'!$H92)), "NE")</f>
        <v>NE</v>
      </c>
      <c r="G92" t="str">
        <f>IF(NOT(ISBLANK('Wand Mapping'!$B92)), "AB")</f>
        <v>AB</v>
      </c>
      <c r="H92" t="str">
        <f>IF(NOT(ISBLANK('Wand Mapping'!$F92)), "EV")</f>
        <v>EV</v>
      </c>
      <c r="I92" t="str">
        <f>IF(NOT(ISBLANK('Wand Mapping'!$E92)), "TR")</f>
        <v>TR</v>
      </c>
      <c r="J92" t="str">
        <f>IF(NOT(ISBLANK('Wand Mapping'!$C92)), "CO")</f>
        <v>CO</v>
      </c>
      <c r="K92" t="str">
        <f t="shared" si="9"/>
        <v>IL</v>
      </c>
      <c r="L92" t="str">
        <f t="shared" ca="1" si="10"/>
        <v>IL</v>
      </c>
      <c r="M92" t="str">
        <f ca="1">IF(L92=FALSE, ,L92)</f>
        <v>IL</v>
      </c>
      <c r="N92" t="str">
        <f t="shared" ca="1" si="11"/>
        <v>wand_ai_900-IL.BAM</v>
      </c>
    </row>
    <row r="93" spans="1:14">
      <c r="A93" t="str">
        <f>'Wand Mapping'!K93</f>
        <v>wand_ai_910</v>
      </c>
      <c r="B93" t="b">
        <f>IF(NOT(ISBLANK('Wand Mapping'!$J93)), "WM")</f>
        <v>0</v>
      </c>
      <c r="C93" t="b">
        <f>IF(NOT(ISBLANK('Wand Mapping'!$D93)), "DI")</f>
        <v>0</v>
      </c>
      <c r="D93" t="b">
        <f>IF(NOT(ISBLANK('Wand Mapping'!$I93)), "IL")</f>
        <v>0</v>
      </c>
      <c r="E93" t="str">
        <f>IF(NOT(ISBLANK('Wand Mapping'!$G93)), "EN")</f>
        <v>EN</v>
      </c>
      <c r="F93" t="b">
        <f>IF(NOT(ISBLANK('Wand Mapping'!$H93)), "NE")</f>
        <v>0</v>
      </c>
      <c r="G93" t="str">
        <f>IF(NOT(ISBLANK('Wand Mapping'!$B93)), "AB")</f>
        <v>AB</v>
      </c>
      <c r="H93" t="str">
        <f>IF(NOT(ISBLANK('Wand Mapping'!$F93)), "EV")</f>
        <v>EV</v>
      </c>
      <c r="I93" t="str">
        <f>IF(NOT(ISBLANK('Wand Mapping'!$E93)), "TR")</f>
        <v>TR</v>
      </c>
      <c r="J93" t="str">
        <f>IF(NOT(ISBLANK('Wand Mapping'!$C93)), "CO")</f>
        <v>CO</v>
      </c>
      <c r="K93" t="str">
        <f t="shared" si="9"/>
        <v>EN</v>
      </c>
      <c r="L93" t="str">
        <f t="shared" ca="1" si="10"/>
        <v>EN</v>
      </c>
      <c r="M93" t="str">
        <f ca="1">IF(L93=FALSE, ,L93)</f>
        <v>EN</v>
      </c>
      <c r="N93" t="str">
        <f t="shared" ca="1" si="11"/>
        <v>wand_ai_910-EN.BAM</v>
      </c>
    </row>
    <row r="94" spans="1:14">
      <c r="A94" t="str">
        <f>'Wand Mapping'!K94</f>
        <v>wand_ai_920</v>
      </c>
      <c r="B94" t="b">
        <f>IF(NOT(ISBLANK('Wand Mapping'!$J94)), "WM")</f>
        <v>0</v>
      </c>
      <c r="C94" t="b">
        <f>IF(NOT(ISBLANK('Wand Mapping'!$D94)), "DI")</f>
        <v>0</v>
      </c>
      <c r="D94" t="str">
        <f>IF(NOT(ISBLANK('Wand Mapping'!$I94)), "IL")</f>
        <v>IL</v>
      </c>
      <c r="E94" t="str">
        <f>IF(NOT(ISBLANK('Wand Mapping'!$G94)), "EN")</f>
        <v>EN</v>
      </c>
      <c r="F94" t="b">
        <f>IF(NOT(ISBLANK('Wand Mapping'!$H94)), "NE")</f>
        <v>0</v>
      </c>
      <c r="G94" t="str">
        <f>IF(NOT(ISBLANK('Wand Mapping'!$B94)), "AB")</f>
        <v>AB</v>
      </c>
      <c r="H94" t="str">
        <f>IF(NOT(ISBLANK('Wand Mapping'!$F94)), "EV")</f>
        <v>EV</v>
      </c>
      <c r="I94" t="str">
        <f>IF(NOT(ISBLANK('Wand Mapping'!$E94)), "TR")</f>
        <v>TR</v>
      </c>
      <c r="J94" t="str">
        <f>IF(NOT(ISBLANK('Wand Mapping'!$C94)), "CO")</f>
        <v>CO</v>
      </c>
      <c r="K94" t="str">
        <f t="shared" si="9"/>
        <v>IL</v>
      </c>
      <c r="L94" t="str">
        <f t="shared" ca="1" si="10"/>
        <v>IL</v>
      </c>
      <c r="M94" t="str">
        <f ca="1">IF(L94=FALSE, ,L94)</f>
        <v>IL</v>
      </c>
      <c r="N94" t="str">
        <f t="shared" ca="1" si="11"/>
        <v>wand_ai_920-IL.BAM</v>
      </c>
    </row>
    <row r="95" spans="1:14">
      <c r="A95" t="str">
        <f>'Wand Mapping'!K95</f>
        <v>wand_ai_930</v>
      </c>
      <c r="B95" t="b">
        <f>IF(NOT(ISBLANK('Wand Mapping'!$J95)), "WM")</f>
        <v>0</v>
      </c>
      <c r="C95" t="b">
        <f>IF(NOT(ISBLANK('Wand Mapping'!$D95)), "DI")</f>
        <v>0</v>
      </c>
      <c r="D95" t="b">
        <f>IF(NOT(ISBLANK('Wand Mapping'!$I95)), "IL")</f>
        <v>0</v>
      </c>
      <c r="E95" t="str">
        <f>IF(NOT(ISBLANK('Wand Mapping'!$G95)), "EN")</f>
        <v>EN</v>
      </c>
      <c r="F95" t="str">
        <f>IF(NOT(ISBLANK('Wand Mapping'!$H95)), "NE")</f>
        <v>NE</v>
      </c>
      <c r="G95" t="b">
        <f>IF(NOT(ISBLANK('Wand Mapping'!$B95)), "AB")</f>
        <v>0</v>
      </c>
      <c r="H95" t="str">
        <f>IF(NOT(ISBLANK('Wand Mapping'!$F95)), "EV")</f>
        <v>EV</v>
      </c>
      <c r="I95" t="str">
        <f>IF(NOT(ISBLANK('Wand Mapping'!$E95)), "TR")</f>
        <v>TR</v>
      </c>
      <c r="J95" t="str">
        <f>IF(NOT(ISBLANK('Wand Mapping'!$C95)), "CO")</f>
        <v>CO</v>
      </c>
      <c r="K95" t="str">
        <f t="shared" si="9"/>
        <v>EN</v>
      </c>
      <c r="L95" t="str">
        <f t="shared" ca="1" si="10"/>
        <v>EN</v>
      </c>
      <c r="M95" t="str">
        <f ca="1">IF(L95=FALSE, ,L95)</f>
        <v>EN</v>
      </c>
      <c r="N95" t="str">
        <f t="shared" ca="1" si="11"/>
        <v>wand_ai_930-EN.BAM</v>
      </c>
    </row>
    <row r="96" spans="1:14">
      <c r="A96" t="str">
        <f>'Wand Mapping'!K96</f>
        <v>wand_ai_940</v>
      </c>
      <c r="B96" t="b">
        <f>IF(NOT(ISBLANK('Wand Mapping'!$J96)), "WM")</f>
        <v>0</v>
      </c>
      <c r="C96" t="b">
        <f>IF(NOT(ISBLANK('Wand Mapping'!$D96)), "DI")</f>
        <v>0</v>
      </c>
      <c r="D96" t="b">
        <f>IF(NOT(ISBLANK('Wand Mapping'!$I96)), "IL")</f>
        <v>0</v>
      </c>
      <c r="E96" t="b">
        <f>IF(NOT(ISBLANK('Wand Mapping'!$G96)), "EN")</f>
        <v>0</v>
      </c>
      <c r="F96" t="b">
        <f>IF(NOT(ISBLANK('Wand Mapping'!$H96)), "NE")</f>
        <v>0</v>
      </c>
      <c r="G96" t="str">
        <f>IF(NOT(ISBLANK('Wand Mapping'!$B96)), "AB")</f>
        <v>AB</v>
      </c>
      <c r="H96" t="str">
        <f>IF(NOT(ISBLANK('Wand Mapping'!$F96)), "EV")</f>
        <v>EV</v>
      </c>
      <c r="I96" t="str">
        <f>IF(NOT(ISBLANK('Wand Mapping'!$E96)), "TR")</f>
        <v>TR</v>
      </c>
      <c r="J96" t="str">
        <f>IF(NOT(ISBLANK('Wand Mapping'!$C96)), "CO")</f>
        <v>CO</v>
      </c>
      <c r="K96" t="str">
        <f t="shared" si="9"/>
        <v>RAND</v>
      </c>
      <c r="L96" t="b">
        <f t="shared" ca="1" si="10"/>
        <v>0</v>
      </c>
      <c r="M96" s="6" t="s">
        <v>649</v>
      </c>
      <c r="N96" t="str">
        <f t="shared" si="11"/>
        <v>wand_ai_940-TR.BAM</v>
      </c>
    </row>
    <row r="97" spans="1:14">
      <c r="A97" t="str">
        <f>'Wand Mapping'!K97</f>
        <v>wand_ai_950</v>
      </c>
      <c r="B97" t="b">
        <f>IF(NOT(ISBLANK('Wand Mapping'!$J97)), "WM")</f>
        <v>0</v>
      </c>
      <c r="C97" t="b">
        <f>IF(NOT(ISBLANK('Wand Mapping'!$D97)), "DI")</f>
        <v>0</v>
      </c>
      <c r="D97" t="b">
        <f>IF(NOT(ISBLANK('Wand Mapping'!$I97)), "IL")</f>
        <v>0</v>
      </c>
      <c r="E97" t="str">
        <f>IF(NOT(ISBLANK('Wand Mapping'!$G97)), "EN")</f>
        <v>EN</v>
      </c>
      <c r="F97" t="b">
        <f>IF(NOT(ISBLANK('Wand Mapping'!$H97)), "NE")</f>
        <v>0</v>
      </c>
      <c r="G97" t="str">
        <f>IF(NOT(ISBLANK('Wand Mapping'!$B97)), "AB")</f>
        <v>AB</v>
      </c>
      <c r="H97" t="str">
        <f>IF(NOT(ISBLANK('Wand Mapping'!$F97)), "EV")</f>
        <v>EV</v>
      </c>
      <c r="I97" t="b">
        <f>IF(NOT(ISBLANK('Wand Mapping'!$E97)), "TR")</f>
        <v>0</v>
      </c>
      <c r="J97" t="str">
        <f>IF(NOT(ISBLANK('Wand Mapping'!$C97)), "CO")</f>
        <v>CO</v>
      </c>
      <c r="K97" t="str">
        <f t="shared" si="9"/>
        <v>EN</v>
      </c>
      <c r="L97" t="str">
        <f t="shared" ca="1" si="10"/>
        <v>EN</v>
      </c>
      <c r="M97" t="str">
        <f ca="1">IF(L97=FALSE, ,L97)</f>
        <v>EN</v>
      </c>
      <c r="N97" t="str">
        <f t="shared" ca="1" si="11"/>
        <v>wand_ai_950-EN.BAM</v>
      </c>
    </row>
    <row r="98" spans="1:14">
      <c r="A98" t="str">
        <f>'Wand Mapping'!K98</f>
        <v>wand_ai_960</v>
      </c>
      <c r="B98" t="b">
        <f>IF(NOT(ISBLANK('Wand Mapping'!$J98)), "WM")</f>
        <v>0</v>
      </c>
      <c r="C98" t="b">
        <f>IF(NOT(ISBLANK('Wand Mapping'!$D98)), "DI")</f>
        <v>0</v>
      </c>
      <c r="D98" t="b">
        <f>IF(NOT(ISBLANK('Wand Mapping'!$I98)), "IL")</f>
        <v>0</v>
      </c>
      <c r="E98" t="str">
        <f>IF(NOT(ISBLANK('Wand Mapping'!$G98)), "EN")</f>
        <v>EN</v>
      </c>
      <c r="F98" t="str">
        <f>IF(NOT(ISBLANK('Wand Mapping'!$H98)), "NE")</f>
        <v>NE</v>
      </c>
      <c r="G98" t="str">
        <f>IF(NOT(ISBLANK('Wand Mapping'!$B98)), "AB")</f>
        <v>AB</v>
      </c>
      <c r="H98" t="str">
        <f>IF(NOT(ISBLANK('Wand Mapping'!$F98)), "EV")</f>
        <v>EV</v>
      </c>
      <c r="I98" t="str">
        <f>IF(NOT(ISBLANK('Wand Mapping'!$E98)), "TR")</f>
        <v>TR</v>
      </c>
      <c r="J98" t="str">
        <f>IF(NOT(ISBLANK('Wand Mapping'!$C98)), "CO")</f>
        <v>CO</v>
      </c>
      <c r="K98" t="str">
        <f t="shared" si="9"/>
        <v>EN</v>
      </c>
      <c r="L98" t="str">
        <f t="shared" ref="L98:L101" ca="1" si="13">IF(K98="RAND", OFFSET(F98, 0, MOD(RAND(), 3)), K98)</f>
        <v>EN</v>
      </c>
      <c r="M98" t="str">
        <f ca="1">IF(L98=FALSE, ,L98)</f>
        <v>EN</v>
      </c>
      <c r="N98" t="str">
        <f t="shared" ref="N98:N101" ca="1" si="14">_xlfn.CONCAT(A98, "-", M98, ".BAM")</f>
        <v>wand_ai_960-EN.BAM</v>
      </c>
    </row>
    <row r="99" spans="1:14">
      <c r="A99" t="str">
        <f>'Wand Mapping'!K99</f>
        <v>wand_ai_970</v>
      </c>
      <c r="B99" t="b">
        <f>IF(NOT(ISBLANK('Wand Mapping'!$J99)), "WM")</f>
        <v>0</v>
      </c>
      <c r="C99" t="str">
        <f>IF(NOT(ISBLANK('Wand Mapping'!$D99)), "DI")</f>
        <v>DI</v>
      </c>
      <c r="D99" t="b">
        <f>IF(NOT(ISBLANK('Wand Mapping'!$I99)), "IL")</f>
        <v>0</v>
      </c>
      <c r="E99" t="str">
        <f>IF(NOT(ISBLANK('Wand Mapping'!$G99)), "EN")</f>
        <v>EN</v>
      </c>
      <c r="F99" t="b">
        <f>IF(NOT(ISBLANK('Wand Mapping'!$H99)), "NE")</f>
        <v>0</v>
      </c>
      <c r="G99" t="str">
        <f>IF(NOT(ISBLANK('Wand Mapping'!$B99)), "AB")</f>
        <v>AB</v>
      </c>
      <c r="H99" t="str">
        <f>IF(NOT(ISBLANK('Wand Mapping'!$F99)), "EV")</f>
        <v>EV</v>
      </c>
      <c r="I99" t="str">
        <f>IF(NOT(ISBLANK('Wand Mapping'!$E99)), "TR")</f>
        <v>TR</v>
      </c>
      <c r="J99" t="str">
        <f>IF(NOT(ISBLANK('Wand Mapping'!$C99)), "CO")</f>
        <v>CO</v>
      </c>
      <c r="K99" t="str">
        <f t="shared" si="9"/>
        <v>DI</v>
      </c>
      <c r="L99" t="str">
        <f t="shared" ca="1" si="13"/>
        <v>DI</v>
      </c>
      <c r="M99" t="str">
        <f ca="1">IF(L99=FALSE, ,L99)</f>
        <v>DI</v>
      </c>
      <c r="N99" t="str">
        <f t="shared" ca="1" si="14"/>
        <v>wand_ai_970-DI.BAM</v>
      </c>
    </row>
    <row r="100" spans="1:14">
      <c r="A100" t="str">
        <f>'Wand Mapping'!K100</f>
        <v>wand_ai_980</v>
      </c>
      <c r="B100" t="b">
        <f>IF(NOT(ISBLANK('Wand Mapping'!$J100)), "WM")</f>
        <v>0</v>
      </c>
      <c r="C100" t="b">
        <f>IF(NOT(ISBLANK('Wand Mapping'!$D100)), "DI")</f>
        <v>0</v>
      </c>
      <c r="D100" t="b">
        <f>IF(NOT(ISBLANK('Wand Mapping'!$I100)), "IL")</f>
        <v>0</v>
      </c>
      <c r="E100" t="str">
        <f>IF(NOT(ISBLANK('Wand Mapping'!$G100)), "EN")</f>
        <v>EN</v>
      </c>
      <c r="F100" t="str">
        <f>IF(NOT(ISBLANK('Wand Mapping'!$H100)), "NE")</f>
        <v>NE</v>
      </c>
      <c r="G100" t="str">
        <f>IF(NOT(ISBLANK('Wand Mapping'!$B100)), "AB")</f>
        <v>AB</v>
      </c>
      <c r="H100" t="str">
        <f>IF(NOT(ISBLANK('Wand Mapping'!$F100)), "EV")</f>
        <v>EV</v>
      </c>
      <c r="I100" t="str">
        <f>IF(NOT(ISBLANK('Wand Mapping'!$E100)), "TR")</f>
        <v>TR</v>
      </c>
      <c r="J100" t="str">
        <f>IF(NOT(ISBLANK('Wand Mapping'!$C100)), "CO")</f>
        <v>CO</v>
      </c>
      <c r="K100" t="str">
        <f t="shared" si="9"/>
        <v>EN</v>
      </c>
      <c r="L100" t="str">
        <f t="shared" ca="1" si="13"/>
        <v>EN</v>
      </c>
      <c r="M100" t="str">
        <f ca="1">IF(L100=FALSE, ,L100)</f>
        <v>EN</v>
      </c>
      <c r="N100" t="str">
        <f t="shared" ca="1" si="14"/>
        <v>wand_ai_980-EN.BAM</v>
      </c>
    </row>
    <row r="101" spans="1:14">
      <c r="A101" t="str">
        <f>'Wand Mapping'!K101</f>
        <v>wand_ai_990</v>
      </c>
      <c r="B101" t="b">
        <f>IF(NOT(ISBLANK('Wand Mapping'!$J101)), "WM")</f>
        <v>0</v>
      </c>
      <c r="C101" t="b">
        <f>IF(NOT(ISBLANK('Wand Mapping'!$D101)), "DI")</f>
        <v>0</v>
      </c>
      <c r="D101" t="str">
        <f>IF(NOT(ISBLANK('Wand Mapping'!$I101)), "IL")</f>
        <v>IL</v>
      </c>
      <c r="E101" t="str">
        <f>IF(NOT(ISBLANK('Wand Mapping'!$G101)), "EN")</f>
        <v>EN</v>
      </c>
      <c r="F101" t="str">
        <f>IF(NOT(ISBLANK('Wand Mapping'!$H101)), "NE")</f>
        <v>NE</v>
      </c>
      <c r="G101" t="str">
        <f>IF(NOT(ISBLANK('Wand Mapping'!$B101)), "AB")</f>
        <v>AB</v>
      </c>
      <c r="H101" t="str">
        <f>IF(NOT(ISBLANK('Wand Mapping'!$F101)), "EV")</f>
        <v>EV</v>
      </c>
      <c r="I101" t="str">
        <f>IF(NOT(ISBLANK('Wand Mapping'!$E101)), "TR")</f>
        <v>TR</v>
      </c>
      <c r="J101" t="str">
        <f>IF(NOT(ISBLANK('Wand Mapping'!$C101)), "CO")</f>
        <v>CO</v>
      </c>
      <c r="K101" t="str">
        <f t="shared" si="9"/>
        <v>IL</v>
      </c>
      <c r="L101" t="str">
        <f t="shared" ca="1" si="13"/>
        <v>IL</v>
      </c>
      <c r="M101" t="str">
        <f ca="1">IF(L101=FALSE, ,L101)</f>
        <v>IL</v>
      </c>
      <c r="N101" t="str">
        <f t="shared" ca="1" si="14"/>
        <v>wand_ai_990-IL.BAM</v>
      </c>
    </row>
  </sheetData>
  <sortState xmlns:xlrd2="http://schemas.microsoft.com/office/spreadsheetml/2017/richdata2" ref="A2:N101">
    <sortCondition ref="N2:N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30"/>
  <sheetViews>
    <sheetView workbookViewId="0">
      <pane ySplit="1" topLeftCell="A2" activePane="bottomLeft" state="frozen"/>
      <selection pane="bottomLeft" activeCell="E16" sqref="E16"/>
    </sheetView>
  </sheetViews>
  <sheetFormatPr defaultColWidth="12.6328125" defaultRowHeight="15.75" customHeight="1"/>
  <cols>
    <col min="1" max="1" width="32" bestFit="1" customWidth="1"/>
    <col min="2" max="2" width="13.1796875" bestFit="1" customWidth="1"/>
  </cols>
  <sheetData>
    <row r="1" spans="1:2" ht="15.75" customHeight="1">
      <c r="A1" s="4" t="s">
        <v>640</v>
      </c>
      <c r="B1" s="4" t="s">
        <v>641</v>
      </c>
    </row>
    <row r="2" spans="1:2" ht="15.75" customHeight="1">
      <c r="A2" s="5" t="s">
        <v>195</v>
      </c>
      <c r="B2" s="5" t="s">
        <v>7</v>
      </c>
    </row>
    <row r="3" spans="1:2" ht="15.75" customHeight="1">
      <c r="A3" s="5" t="s">
        <v>471</v>
      </c>
      <c r="B3" s="5" t="s">
        <v>1</v>
      </c>
    </row>
    <row r="4" spans="1:2" ht="15.75" customHeight="1">
      <c r="A4" s="5" t="s">
        <v>265</v>
      </c>
      <c r="B4" s="5" t="s">
        <v>1</v>
      </c>
    </row>
    <row r="5" spans="1:2" ht="15.75" customHeight="1">
      <c r="A5" s="5" t="s">
        <v>203</v>
      </c>
      <c r="B5" s="5" t="s">
        <v>1</v>
      </c>
    </row>
    <row r="6" spans="1:2" ht="15.75" customHeight="1">
      <c r="A6" s="5" t="s">
        <v>101</v>
      </c>
      <c r="B6" s="5" t="s">
        <v>5</v>
      </c>
    </row>
    <row r="7" spans="1:2" ht="15.75" customHeight="1">
      <c r="A7" s="5" t="s">
        <v>375</v>
      </c>
      <c r="B7" s="5" t="s">
        <v>2</v>
      </c>
    </row>
    <row r="8" spans="1:2" ht="15.75" customHeight="1">
      <c r="A8" s="5" t="s">
        <v>534</v>
      </c>
      <c r="B8" s="5" t="s">
        <v>5</v>
      </c>
    </row>
    <row r="9" spans="1:2" ht="15.75" customHeight="1">
      <c r="A9" s="5" t="s">
        <v>225</v>
      </c>
      <c r="B9" s="5" t="s">
        <v>7</v>
      </c>
    </row>
    <row r="10" spans="1:2" ht="15.75" customHeight="1">
      <c r="A10" s="5" t="s">
        <v>148</v>
      </c>
      <c r="B10" s="5" t="s">
        <v>5</v>
      </c>
    </row>
    <row r="11" spans="1:2" ht="15.75" customHeight="1">
      <c r="A11" s="5" t="s">
        <v>84</v>
      </c>
      <c r="B11" s="5" t="s">
        <v>4</v>
      </c>
    </row>
    <row r="12" spans="1:2" ht="15.75" customHeight="1">
      <c r="A12" s="5" t="s">
        <v>615</v>
      </c>
      <c r="B12" s="5" t="s">
        <v>6</v>
      </c>
    </row>
    <row r="13" spans="1:2" ht="15.75" customHeight="1">
      <c r="A13" s="5" t="s">
        <v>619</v>
      </c>
      <c r="B13" s="5" t="s">
        <v>2</v>
      </c>
    </row>
    <row r="14" spans="1:2" ht="15.75" customHeight="1">
      <c r="A14" s="5" t="s">
        <v>602</v>
      </c>
      <c r="B14" s="5" t="s">
        <v>2</v>
      </c>
    </row>
    <row r="15" spans="1:2" ht="15.75" customHeight="1">
      <c r="A15" s="5" t="s">
        <v>389</v>
      </c>
      <c r="B15" s="5" t="s">
        <v>2</v>
      </c>
    </row>
    <row r="16" spans="1:2" ht="15.75" customHeight="1">
      <c r="A16" s="5" t="s">
        <v>380</v>
      </c>
      <c r="B16" s="5" t="s">
        <v>7</v>
      </c>
    </row>
    <row r="17" spans="1:2" ht="15.75" customHeight="1">
      <c r="A17" s="5" t="s">
        <v>127</v>
      </c>
      <c r="B17" s="5" t="s">
        <v>1</v>
      </c>
    </row>
    <row r="18" spans="1:2" ht="15.75" customHeight="1">
      <c r="A18" s="5" t="s">
        <v>24</v>
      </c>
      <c r="B18" s="5" t="s">
        <v>1</v>
      </c>
    </row>
    <row r="19" spans="1:2" ht="15.75" customHeight="1">
      <c r="A19" s="5" t="s">
        <v>589</v>
      </c>
      <c r="B19" s="5" t="s">
        <v>2</v>
      </c>
    </row>
    <row r="20" spans="1:2" ht="15.75" customHeight="1">
      <c r="A20" s="5" t="s">
        <v>44</v>
      </c>
      <c r="B20" s="5" t="s">
        <v>1</v>
      </c>
    </row>
    <row r="21" spans="1:2" ht="15.75" customHeight="1">
      <c r="A21" s="5" t="s">
        <v>502</v>
      </c>
      <c r="B21" s="5" t="s">
        <v>4</v>
      </c>
    </row>
    <row r="22" spans="1:2" ht="15.75" customHeight="1">
      <c r="A22" s="5" t="s">
        <v>245</v>
      </c>
      <c r="B22" s="5" t="s">
        <v>5</v>
      </c>
    </row>
    <row r="23" spans="1:2" ht="15.75" customHeight="1">
      <c r="A23" s="5" t="s">
        <v>381</v>
      </c>
      <c r="B23" s="5" t="s">
        <v>8</v>
      </c>
    </row>
    <row r="24" spans="1:2" ht="14.5">
      <c r="A24" s="5" t="s">
        <v>114</v>
      </c>
      <c r="B24" s="5" t="s">
        <v>5</v>
      </c>
    </row>
    <row r="25" spans="1:2" ht="14.5">
      <c r="A25" s="5" t="s">
        <v>627</v>
      </c>
      <c r="B25" s="5" t="s">
        <v>4</v>
      </c>
    </row>
    <row r="26" spans="1:2" ht="14.5">
      <c r="A26" s="5" t="s">
        <v>596</v>
      </c>
      <c r="B26" s="5" t="s">
        <v>4</v>
      </c>
    </row>
    <row r="27" spans="1:2" ht="14.5">
      <c r="A27" s="5" t="s">
        <v>174</v>
      </c>
      <c r="B27" s="5" t="s">
        <v>4</v>
      </c>
    </row>
    <row r="28" spans="1:2" ht="14.5">
      <c r="A28" s="5" t="s">
        <v>376</v>
      </c>
      <c r="B28" s="5" t="s">
        <v>3</v>
      </c>
    </row>
    <row r="29" spans="1:2" ht="14.5">
      <c r="A29" s="5" t="s">
        <v>520</v>
      </c>
      <c r="B29" s="5" t="s">
        <v>7</v>
      </c>
    </row>
    <row r="30" spans="1:2" ht="14.5">
      <c r="A30" s="5" t="s">
        <v>230</v>
      </c>
      <c r="B30" s="5" t="s">
        <v>5</v>
      </c>
    </row>
    <row r="31" spans="1:2" ht="14.5">
      <c r="A31" s="5" t="s">
        <v>577</v>
      </c>
      <c r="B31" s="5" t="s">
        <v>5</v>
      </c>
    </row>
    <row r="32" spans="1:2" ht="14.5">
      <c r="A32" s="5" t="s">
        <v>12</v>
      </c>
      <c r="B32" s="5" t="s">
        <v>5</v>
      </c>
    </row>
    <row r="33" spans="1:2" ht="14.5">
      <c r="A33" s="5" t="s">
        <v>19</v>
      </c>
      <c r="B33" s="5" t="s">
        <v>5</v>
      </c>
    </row>
    <row r="34" spans="1:2" ht="14.5">
      <c r="A34" s="5" t="s">
        <v>52</v>
      </c>
      <c r="B34" s="5" t="s">
        <v>2</v>
      </c>
    </row>
    <row r="35" spans="1:2" ht="14.5">
      <c r="A35" s="5" t="s">
        <v>355</v>
      </c>
      <c r="B35" s="5" t="s">
        <v>8</v>
      </c>
    </row>
    <row r="36" spans="1:2" ht="14.5">
      <c r="A36" s="5" t="s">
        <v>253</v>
      </c>
      <c r="B36" s="5" t="s">
        <v>4</v>
      </c>
    </row>
    <row r="37" spans="1:2" ht="14.5">
      <c r="A37" s="5" t="s">
        <v>549</v>
      </c>
      <c r="B37" s="5" t="s">
        <v>8</v>
      </c>
    </row>
    <row r="38" spans="1:2" ht="14.5">
      <c r="A38" s="5" t="s">
        <v>175</v>
      </c>
      <c r="B38" s="5" t="s">
        <v>5</v>
      </c>
    </row>
    <row r="39" spans="1:2" ht="14.5">
      <c r="A39" s="5" t="s">
        <v>161</v>
      </c>
      <c r="B39" s="5" t="s">
        <v>1</v>
      </c>
    </row>
    <row r="40" spans="1:2" ht="14.5">
      <c r="A40" s="5" t="s">
        <v>104</v>
      </c>
      <c r="B40" s="5" t="s">
        <v>1</v>
      </c>
    </row>
    <row r="41" spans="1:2" ht="14.5">
      <c r="A41" s="5" t="s">
        <v>229</v>
      </c>
      <c r="B41" s="5" t="s">
        <v>4</v>
      </c>
    </row>
    <row r="42" spans="1:2" ht="14.5">
      <c r="A42" s="5" t="s">
        <v>242</v>
      </c>
      <c r="B42" s="5" t="s">
        <v>2</v>
      </c>
    </row>
    <row r="43" spans="1:2" ht="14.5">
      <c r="A43" s="5" t="s">
        <v>553</v>
      </c>
      <c r="B43" s="5" t="s">
        <v>4</v>
      </c>
    </row>
    <row r="44" spans="1:2" ht="14.5">
      <c r="A44" s="5" t="s">
        <v>552</v>
      </c>
      <c r="B44" s="5" t="s">
        <v>2</v>
      </c>
    </row>
    <row r="45" spans="1:2" ht="14.5">
      <c r="A45" s="5" t="s">
        <v>460</v>
      </c>
      <c r="B45" s="5" t="s">
        <v>2</v>
      </c>
    </row>
    <row r="46" spans="1:2" ht="14.5">
      <c r="A46" s="5" t="s">
        <v>80</v>
      </c>
      <c r="B46" s="5" t="s">
        <v>8</v>
      </c>
    </row>
    <row r="47" spans="1:2" ht="14.5">
      <c r="A47" s="5" t="s">
        <v>303</v>
      </c>
      <c r="B47" s="5" t="s">
        <v>2</v>
      </c>
    </row>
    <row r="48" spans="1:2" ht="14.5">
      <c r="A48" s="5" t="s">
        <v>621</v>
      </c>
      <c r="B48" s="5" t="s">
        <v>4</v>
      </c>
    </row>
    <row r="49" spans="1:2" ht="14.5">
      <c r="A49" s="5" t="s">
        <v>42</v>
      </c>
      <c r="B49" s="5" t="s">
        <v>7</v>
      </c>
    </row>
    <row r="50" spans="1:2" ht="14.5">
      <c r="A50" s="5" t="s">
        <v>134</v>
      </c>
      <c r="B50" s="5" t="s">
        <v>1</v>
      </c>
    </row>
    <row r="51" spans="1:2" ht="14.5">
      <c r="A51" s="5" t="s">
        <v>292</v>
      </c>
      <c r="B51" s="5" t="s">
        <v>7</v>
      </c>
    </row>
    <row r="52" spans="1:2" ht="14.5">
      <c r="A52" s="5" t="s">
        <v>36</v>
      </c>
      <c r="B52" s="5" t="s">
        <v>7</v>
      </c>
    </row>
    <row r="53" spans="1:2" ht="14.5">
      <c r="A53" s="5" t="s">
        <v>16</v>
      </c>
      <c r="B53" s="5" t="s">
        <v>7</v>
      </c>
    </row>
    <row r="54" spans="1:2" ht="14.5">
      <c r="A54" s="5" t="s">
        <v>536</v>
      </c>
      <c r="B54" s="5" t="s">
        <v>7</v>
      </c>
    </row>
    <row r="55" spans="1:2" ht="14.5">
      <c r="A55" s="5" t="s">
        <v>90</v>
      </c>
      <c r="B55" s="5" t="s">
        <v>5</v>
      </c>
    </row>
    <row r="56" spans="1:2" ht="14.5">
      <c r="A56" s="5" t="s">
        <v>142</v>
      </c>
      <c r="B56" s="5" t="s">
        <v>5</v>
      </c>
    </row>
    <row r="57" spans="1:2" ht="14.5">
      <c r="A57" s="5" t="s">
        <v>524</v>
      </c>
      <c r="B57" s="5" t="s">
        <v>4</v>
      </c>
    </row>
    <row r="58" spans="1:2" ht="14.5">
      <c r="A58" s="5" t="s">
        <v>45</v>
      </c>
      <c r="B58" s="5" t="s">
        <v>2</v>
      </c>
    </row>
    <row r="59" spans="1:2" ht="14.5">
      <c r="A59" s="5" t="s">
        <v>41</v>
      </c>
      <c r="B59" s="5" t="s">
        <v>6</v>
      </c>
    </row>
    <row r="60" spans="1:2" ht="14.5">
      <c r="A60" s="5" t="s">
        <v>49</v>
      </c>
      <c r="B60" s="5" t="s">
        <v>9</v>
      </c>
    </row>
    <row r="61" spans="1:2" ht="14.5">
      <c r="A61" s="5" t="s">
        <v>475</v>
      </c>
      <c r="B61" s="5" t="s">
        <v>6</v>
      </c>
    </row>
    <row r="62" spans="1:2" ht="14.5">
      <c r="A62" s="5" t="s">
        <v>78</v>
      </c>
      <c r="B62" s="5" t="s">
        <v>6</v>
      </c>
    </row>
    <row r="63" spans="1:2" ht="14.5">
      <c r="A63" s="5" t="s">
        <v>629</v>
      </c>
      <c r="B63" s="5" t="s">
        <v>6</v>
      </c>
    </row>
    <row r="64" spans="1:2" ht="14.5">
      <c r="A64" s="5" t="s">
        <v>432</v>
      </c>
      <c r="B64" s="5" t="s">
        <v>7</v>
      </c>
    </row>
    <row r="65" spans="1:2" ht="14.5">
      <c r="A65" s="5" t="s">
        <v>525</v>
      </c>
      <c r="B65" s="5" t="s">
        <v>5</v>
      </c>
    </row>
    <row r="66" spans="1:2" ht="14.5">
      <c r="A66" s="5" t="s">
        <v>239</v>
      </c>
      <c r="B66" s="5" t="s">
        <v>7</v>
      </c>
    </row>
    <row r="67" spans="1:2" ht="14.5">
      <c r="A67" s="5" t="s">
        <v>46</v>
      </c>
      <c r="B67" s="5" t="s">
        <v>3</v>
      </c>
    </row>
    <row r="68" spans="1:2" ht="14.5">
      <c r="A68" s="5" t="s">
        <v>351</v>
      </c>
      <c r="B68" s="5" t="s">
        <v>2</v>
      </c>
    </row>
    <row r="69" spans="1:2" ht="14.5">
      <c r="A69" s="5" t="s">
        <v>572</v>
      </c>
      <c r="B69" s="5" t="s">
        <v>8</v>
      </c>
    </row>
    <row r="70" spans="1:2" ht="14.5">
      <c r="A70" s="5" t="s">
        <v>449</v>
      </c>
      <c r="B70" s="5" t="s">
        <v>4</v>
      </c>
    </row>
    <row r="71" spans="1:2" ht="14.5">
      <c r="A71" s="5" t="s">
        <v>462</v>
      </c>
      <c r="B71" s="5" t="s">
        <v>5</v>
      </c>
    </row>
    <row r="72" spans="1:2" ht="14.5">
      <c r="A72" s="5" t="s">
        <v>481</v>
      </c>
      <c r="B72" s="5" t="s">
        <v>4</v>
      </c>
    </row>
    <row r="73" spans="1:2" ht="14.5">
      <c r="A73" s="5" t="s">
        <v>626</v>
      </c>
      <c r="B73" s="5" t="s">
        <v>2</v>
      </c>
    </row>
    <row r="74" spans="1:2" ht="14.5">
      <c r="A74" s="5" t="s">
        <v>523</v>
      </c>
      <c r="B74" s="5" t="s">
        <v>2</v>
      </c>
    </row>
    <row r="75" spans="1:2" ht="14.5">
      <c r="A75" s="5" t="s">
        <v>547</v>
      </c>
      <c r="B75" s="5" t="s">
        <v>6</v>
      </c>
    </row>
    <row r="76" spans="1:2" ht="14.5">
      <c r="A76" s="5" t="s">
        <v>259</v>
      </c>
      <c r="B76" s="5" t="s">
        <v>2</v>
      </c>
    </row>
    <row r="77" spans="1:2" ht="14.5">
      <c r="A77" s="5" t="s">
        <v>554</v>
      </c>
      <c r="B77" s="5" t="s">
        <v>5</v>
      </c>
    </row>
    <row r="78" spans="1:2" ht="14.5">
      <c r="A78" s="5" t="s">
        <v>571</v>
      </c>
      <c r="B78" s="5" t="s">
        <v>6</v>
      </c>
    </row>
    <row r="79" spans="1:2" ht="14.5">
      <c r="A79" s="5" t="s">
        <v>472</v>
      </c>
      <c r="B79" s="5" t="s">
        <v>2</v>
      </c>
    </row>
    <row r="80" spans="1:2" ht="14.5">
      <c r="A80" s="5" t="s">
        <v>18</v>
      </c>
      <c r="B80" s="5" t="s">
        <v>2</v>
      </c>
    </row>
    <row r="81" spans="1:2" ht="14.5">
      <c r="A81" s="5" t="s">
        <v>128</v>
      </c>
      <c r="B81" s="5" t="s">
        <v>2</v>
      </c>
    </row>
    <row r="82" spans="1:2" ht="14.5">
      <c r="A82" s="5" t="s">
        <v>62</v>
      </c>
      <c r="B82" s="5" t="s">
        <v>2</v>
      </c>
    </row>
    <row r="83" spans="1:2" ht="14.5">
      <c r="A83" s="5" t="s">
        <v>173</v>
      </c>
      <c r="B83" s="5" t="s">
        <v>3</v>
      </c>
    </row>
    <row r="84" spans="1:2" ht="14.5">
      <c r="A84" s="5" t="s">
        <v>247</v>
      </c>
      <c r="B84" s="5" t="s">
        <v>7</v>
      </c>
    </row>
    <row r="85" spans="1:2" ht="14.5">
      <c r="A85" s="5" t="s">
        <v>578</v>
      </c>
      <c r="B85" s="5" t="s">
        <v>6</v>
      </c>
    </row>
    <row r="86" spans="1:2" ht="14.5">
      <c r="A86" s="5" t="s">
        <v>482</v>
      </c>
      <c r="B86" s="5" t="s">
        <v>5</v>
      </c>
    </row>
    <row r="87" spans="1:2" ht="14.5">
      <c r="A87" s="5" t="s">
        <v>246</v>
      </c>
      <c r="B87" s="5" t="s">
        <v>6</v>
      </c>
    </row>
    <row r="88" spans="1:2" ht="14.5">
      <c r="A88" s="5" t="s">
        <v>278</v>
      </c>
      <c r="B88" s="5" t="s">
        <v>7</v>
      </c>
    </row>
    <row r="89" spans="1:2" ht="14.5">
      <c r="A89" s="5" t="s">
        <v>255</v>
      </c>
      <c r="B89" s="5" t="s">
        <v>6</v>
      </c>
    </row>
    <row r="90" spans="1:2" ht="14.5">
      <c r="A90" s="5" t="s">
        <v>484</v>
      </c>
      <c r="B90" s="5" t="s">
        <v>7</v>
      </c>
    </row>
    <row r="91" spans="1:2" ht="14.5">
      <c r="A91" s="5" t="s">
        <v>544</v>
      </c>
      <c r="B91" s="5" t="s">
        <v>2</v>
      </c>
    </row>
    <row r="92" spans="1:2" ht="14.5">
      <c r="A92" s="5" t="s">
        <v>480</v>
      </c>
      <c r="B92" s="5" t="s">
        <v>2</v>
      </c>
    </row>
    <row r="93" spans="1:2" ht="14.5">
      <c r="A93" s="5" t="s">
        <v>409</v>
      </c>
      <c r="B93" s="5" t="s">
        <v>2</v>
      </c>
    </row>
    <row r="94" spans="1:2" ht="14.5">
      <c r="A94" s="5" t="s">
        <v>377</v>
      </c>
      <c r="B94" s="5" t="s">
        <v>4</v>
      </c>
    </row>
    <row r="95" spans="1:2" ht="14.5">
      <c r="A95" s="5" t="s">
        <v>555</v>
      </c>
      <c r="B95" s="5" t="s">
        <v>6</v>
      </c>
    </row>
    <row r="96" spans="1:2" ht="14.5">
      <c r="A96" s="5" t="s">
        <v>548</v>
      </c>
      <c r="B96" s="5" t="s">
        <v>7</v>
      </c>
    </row>
    <row r="97" spans="1:2" ht="14.5">
      <c r="A97" s="5" t="s">
        <v>319</v>
      </c>
      <c r="B97" s="5" t="s">
        <v>7</v>
      </c>
    </row>
    <row r="98" spans="1:2" ht="14.5">
      <c r="A98" s="5" t="s">
        <v>508</v>
      </c>
      <c r="B98" s="5" t="s">
        <v>1</v>
      </c>
    </row>
    <row r="99" spans="1:2" ht="14.5">
      <c r="A99" s="5" t="s">
        <v>201</v>
      </c>
      <c r="B99" s="5" t="s">
        <v>7</v>
      </c>
    </row>
    <row r="100" spans="1:2" ht="14.5">
      <c r="A100" s="5" t="s">
        <v>457</v>
      </c>
      <c r="B100" s="5" t="s">
        <v>7</v>
      </c>
    </row>
    <row r="101" spans="1:2" ht="14.5">
      <c r="A101" s="5" t="s">
        <v>469</v>
      </c>
      <c r="B101" s="5" t="s">
        <v>7</v>
      </c>
    </row>
    <row r="102" spans="1:2" ht="14.5">
      <c r="A102" s="5" t="s">
        <v>149</v>
      </c>
      <c r="B102" s="5" t="s">
        <v>7</v>
      </c>
    </row>
    <row r="103" spans="1:2" ht="14.5">
      <c r="A103" s="5" t="s">
        <v>211</v>
      </c>
      <c r="B103" s="5" t="s">
        <v>2</v>
      </c>
    </row>
    <row r="104" spans="1:2" ht="14.5">
      <c r="A104" s="5" t="s">
        <v>250</v>
      </c>
      <c r="B104" s="5" t="s">
        <v>1</v>
      </c>
    </row>
    <row r="105" spans="1:2" ht="14.5">
      <c r="A105" s="5" t="s">
        <v>256</v>
      </c>
      <c r="B105" s="5" t="s">
        <v>7</v>
      </c>
    </row>
    <row r="106" spans="1:2" ht="14.5">
      <c r="A106" s="5" t="s">
        <v>418</v>
      </c>
      <c r="B106" s="5" t="s">
        <v>8</v>
      </c>
    </row>
    <row r="107" spans="1:2" ht="14.5">
      <c r="A107" s="5" t="s">
        <v>254</v>
      </c>
      <c r="B107" s="5" t="s">
        <v>5</v>
      </c>
    </row>
    <row r="108" spans="1:2" ht="14.5">
      <c r="A108" s="5" t="s">
        <v>21</v>
      </c>
      <c r="B108" s="5" t="s">
        <v>7</v>
      </c>
    </row>
    <row r="109" spans="1:2" ht="14.5">
      <c r="A109" s="5" t="s">
        <v>579</v>
      </c>
      <c r="B109" s="5" t="s">
        <v>7</v>
      </c>
    </row>
    <row r="110" spans="1:2" ht="14.5">
      <c r="A110" s="5" t="s">
        <v>285</v>
      </c>
      <c r="B110" s="5" t="s">
        <v>7</v>
      </c>
    </row>
    <row r="111" spans="1:2" ht="14.5">
      <c r="A111" s="5" t="s">
        <v>635</v>
      </c>
      <c r="B111" s="5" t="s">
        <v>5</v>
      </c>
    </row>
    <row r="112" spans="1:2" ht="14.5">
      <c r="A112" s="5" t="s">
        <v>438</v>
      </c>
      <c r="B112" s="5" t="s">
        <v>6</v>
      </c>
    </row>
    <row r="113" spans="1:2" ht="14.5">
      <c r="A113" s="5" t="s">
        <v>40</v>
      </c>
      <c r="B113" s="5" t="s">
        <v>5</v>
      </c>
    </row>
    <row r="114" spans="1:2" ht="14.5">
      <c r="A114" s="5" t="s">
        <v>394</v>
      </c>
      <c r="B114" s="5" t="s">
        <v>8</v>
      </c>
    </row>
    <row r="115" spans="1:2" ht="14.5">
      <c r="A115" s="5" t="s">
        <v>439</v>
      </c>
      <c r="B115" s="5" t="s">
        <v>7</v>
      </c>
    </row>
    <row r="116" spans="1:2" ht="14.5">
      <c r="A116" s="5" t="s">
        <v>310</v>
      </c>
      <c r="B116" s="5" t="s">
        <v>3</v>
      </c>
    </row>
    <row r="117" spans="1:2" ht="14.5">
      <c r="A117" s="5" t="s">
        <v>75</v>
      </c>
      <c r="B117" s="5" t="s">
        <v>3</v>
      </c>
    </row>
    <row r="118" spans="1:2" ht="14.5">
      <c r="A118" s="5" t="s">
        <v>403</v>
      </c>
      <c r="B118" s="5" t="s">
        <v>3</v>
      </c>
    </row>
    <row r="119" spans="1:2" ht="14.5">
      <c r="A119" s="5" t="s">
        <v>267</v>
      </c>
      <c r="B119" s="5" t="s">
        <v>3</v>
      </c>
    </row>
    <row r="120" spans="1:2" ht="14.5">
      <c r="A120" s="5" t="s">
        <v>590</v>
      </c>
      <c r="B120" s="5" t="s">
        <v>4</v>
      </c>
    </row>
    <row r="121" spans="1:2" ht="14.5">
      <c r="A121" s="5" t="s">
        <v>234</v>
      </c>
      <c r="B121" s="5" t="s">
        <v>2</v>
      </c>
    </row>
    <row r="122" spans="1:2" ht="14.5">
      <c r="A122" s="5" t="s">
        <v>526</v>
      </c>
      <c r="B122" s="5" t="s">
        <v>6</v>
      </c>
    </row>
    <row r="123" spans="1:2" ht="14.5">
      <c r="A123" s="5" t="s">
        <v>176</v>
      </c>
      <c r="B123" s="5" t="s">
        <v>6</v>
      </c>
    </row>
    <row r="124" spans="1:2" ht="14.5">
      <c r="A124" s="5" t="s">
        <v>347</v>
      </c>
      <c r="B124" s="5" t="s">
        <v>4</v>
      </c>
    </row>
    <row r="125" spans="1:2" ht="14.5">
      <c r="A125" s="5" t="s">
        <v>357</v>
      </c>
      <c r="B125" s="5" t="s">
        <v>1</v>
      </c>
    </row>
    <row r="126" spans="1:2" ht="14.5">
      <c r="A126" s="5" t="s">
        <v>528</v>
      </c>
      <c r="B126" s="5" t="s">
        <v>8</v>
      </c>
    </row>
    <row r="127" spans="1:2" ht="14.5">
      <c r="A127" s="5" t="s">
        <v>208</v>
      </c>
      <c r="B127" s="5" t="s">
        <v>9</v>
      </c>
    </row>
    <row r="128" spans="1:2" ht="14.5">
      <c r="A128" s="5" t="s">
        <v>421</v>
      </c>
      <c r="B128" s="5" t="s">
        <v>4</v>
      </c>
    </row>
    <row r="129" spans="1:2" ht="14.5">
      <c r="A129" s="5" t="s">
        <v>423</v>
      </c>
      <c r="B129" s="5" t="s">
        <v>6</v>
      </c>
    </row>
    <row r="130" spans="1:2" ht="14.5">
      <c r="A130" s="5" t="s">
        <v>404</v>
      </c>
      <c r="B130" s="5" t="s">
        <v>4</v>
      </c>
    </row>
    <row r="131" spans="1:2" ht="14.5">
      <c r="A131" s="5" t="s">
        <v>489</v>
      </c>
      <c r="B131" s="5" t="s">
        <v>5</v>
      </c>
    </row>
    <row r="132" spans="1:2" ht="14.5">
      <c r="A132" s="5" t="s">
        <v>154</v>
      </c>
      <c r="B132" s="5" t="s">
        <v>5</v>
      </c>
    </row>
    <row r="133" spans="1:2" ht="14.5">
      <c r="A133" s="5" t="s">
        <v>147</v>
      </c>
      <c r="B133" s="5" t="s">
        <v>4</v>
      </c>
    </row>
    <row r="134" spans="1:2" ht="14.5">
      <c r="A134" s="5" t="s">
        <v>323</v>
      </c>
      <c r="B134" s="5" t="s">
        <v>4</v>
      </c>
    </row>
    <row r="135" spans="1:2" ht="14.5">
      <c r="A135" s="5" t="s">
        <v>519</v>
      </c>
      <c r="B135" s="5" t="s">
        <v>6</v>
      </c>
    </row>
    <row r="136" spans="1:2" ht="14.5">
      <c r="A136" s="5" t="s">
        <v>29</v>
      </c>
      <c r="B136" s="5" t="s">
        <v>2</v>
      </c>
    </row>
    <row r="137" spans="1:2" ht="14.5">
      <c r="A137" s="5" t="s">
        <v>228</v>
      </c>
      <c r="B137" s="5" t="s">
        <v>2</v>
      </c>
    </row>
    <row r="138" spans="1:2" ht="14.5">
      <c r="A138" s="5" t="s">
        <v>155</v>
      </c>
      <c r="B138" s="5" t="s">
        <v>6</v>
      </c>
    </row>
    <row r="139" spans="1:2" ht="14.5">
      <c r="A139" s="5" t="s">
        <v>137</v>
      </c>
      <c r="B139" s="5" t="s">
        <v>6</v>
      </c>
    </row>
    <row r="140" spans="1:2" ht="14.5">
      <c r="A140" s="5" t="s">
        <v>431</v>
      </c>
      <c r="B140" s="5" t="s">
        <v>6</v>
      </c>
    </row>
    <row r="141" spans="1:2" ht="14.5">
      <c r="A141" s="5" t="s">
        <v>15</v>
      </c>
      <c r="B141" s="5" t="s">
        <v>2</v>
      </c>
    </row>
    <row r="142" spans="1:2" ht="14.5">
      <c r="A142" s="5" t="s">
        <v>456</v>
      </c>
      <c r="B142" s="5" t="s">
        <v>6</v>
      </c>
    </row>
    <row r="143" spans="1:2" ht="14.5">
      <c r="A143" s="5" t="s">
        <v>169</v>
      </c>
      <c r="B143" s="5" t="s">
        <v>5</v>
      </c>
    </row>
    <row r="144" spans="1:2" ht="14.5">
      <c r="A144" s="5" t="s">
        <v>599</v>
      </c>
      <c r="B144" s="5" t="s">
        <v>7</v>
      </c>
    </row>
    <row r="145" spans="1:2" ht="14.5">
      <c r="A145" s="5" t="s">
        <v>311</v>
      </c>
      <c r="B145" s="5" t="s">
        <v>4</v>
      </c>
    </row>
    <row r="146" spans="1:2" ht="14.5">
      <c r="A146" s="5" t="s">
        <v>260</v>
      </c>
      <c r="B146" s="5" t="s">
        <v>4</v>
      </c>
    </row>
    <row r="147" spans="1:2" ht="14.5">
      <c r="A147" s="5" t="s">
        <v>325</v>
      </c>
      <c r="B147" s="5" t="s">
        <v>6</v>
      </c>
    </row>
    <row r="148" spans="1:2" ht="14.5">
      <c r="A148" s="5" t="s">
        <v>461</v>
      </c>
      <c r="B148" s="5" t="s">
        <v>4</v>
      </c>
    </row>
    <row r="149" spans="1:2" ht="14.5">
      <c r="A149" s="5" t="s">
        <v>151</v>
      </c>
      <c r="B149" s="5" t="s">
        <v>1</v>
      </c>
    </row>
    <row r="150" spans="1:2" ht="14.5">
      <c r="A150" s="5" t="s">
        <v>268</v>
      </c>
      <c r="B150" s="5" t="s">
        <v>4</v>
      </c>
    </row>
    <row r="151" spans="1:2" ht="14.5">
      <c r="A151" s="5" t="s">
        <v>140</v>
      </c>
      <c r="B151" s="5" t="s">
        <v>2</v>
      </c>
    </row>
    <row r="152" spans="1:2" ht="14.5">
      <c r="A152" s="5" t="s">
        <v>93</v>
      </c>
      <c r="B152" s="5" t="s">
        <v>1</v>
      </c>
    </row>
    <row r="153" spans="1:2" ht="14.5">
      <c r="A153" s="5" t="s">
        <v>30</v>
      </c>
      <c r="B153" s="5" t="s">
        <v>3</v>
      </c>
    </row>
    <row r="154" spans="1:2" ht="14.5">
      <c r="A154" s="5" t="s">
        <v>584</v>
      </c>
      <c r="B154" s="5" t="s">
        <v>4</v>
      </c>
    </row>
    <row r="155" spans="1:2" ht="14.5">
      <c r="A155" s="5" t="s">
        <v>401</v>
      </c>
      <c r="B155" s="5" t="s">
        <v>1</v>
      </c>
    </row>
    <row r="156" spans="1:2" ht="14.5">
      <c r="A156" s="5" t="s">
        <v>146</v>
      </c>
      <c r="B156" s="5" t="s">
        <v>3</v>
      </c>
    </row>
    <row r="157" spans="1:2" ht="14.5">
      <c r="A157" s="5" t="s">
        <v>496</v>
      </c>
      <c r="B157" s="5" t="s">
        <v>6</v>
      </c>
    </row>
    <row r="158" spans="1:2" ht="14.5">
      <c r="A158" s="5" t="s">
        <v>585</v>
      </c>
      <c r="B158" s="5" t="s">
        <v>5</v>
      </c>
    </row>
    <row r="159" spans="1:2" ht="14.5">
      <c r="A159" s="5" t="s">
        <v>13</v>
      </c>
      <c r="B159" s="5" t="s">
        <v>7</v>
      </c>
    </row>
    <row r="160" spans="1:2" ht="14.5">
      <c r="A160" s="5" t="s">
        <v>595</v>
      </c>
      <c r="B160" s="5" t="s">
        <v>2</v>
      </c>
    </row>
    <row r="161" spans="1:2" ht="14.5">
      <c r="A161" s="5" t="s">
        <v>428</v>
      </c>
      <c r="B161" s="5" t="s">
        <v>3</v>
      </c>
    </row>
    <row r="162" spans="1:2" ht="14.5">
      <c r="A162" s="5" t="s">
        <v>281</v>
      </c>
      <c r="B162" s="5" t="s">
        <v>3</v>
      </c>
    </row>
    <row r="163" spans="1:2" ht="14.5">
      <c r="A163" s="5" t="s">
        <v>616</v>
      </c>
      <c r="B163" s="5" t="s">
        <v>7</v>
      </c>
    </row>
    <row r="164" spans="1:2" ht="14.5">
      <c r="A164" s="5" t="s">
        <v>386</v>
      </c>
      <c r="B164" s="5" t="s">
        <v>7</v>
      </c>
    </row>
    <row r="165" spans="1:2" ht="14.5">
      <c r="A165" s="5" t="s">
        <v>598</v>
      </c>
      <c r="B165" s="5" t="s">
        <v>6</v>
      </c>
    </row>
    <row r="166" spans="1:2" ht="14.5">
      <c r="A166" s="5" t="s">
        <v>277</v>
      </c>
      <c r="B166" s="5" t="s">
        <v>5</v>
      </c>
    </row>
    <row r="167" spans="1:2" ht="14.5">
      <c r="A167" s="5" t="s">
        <v>25</v>
      </c>
      <c r="B167" s="5" t="s">
        <v>2</v>
      </c>
    </row>
    <row r="168" spans="1:2" ht="14.5">
      <c r="A168" s="5" t="s">
        <v>516</v>
      </c>
      <c r="B168" s="5" t="s">
        <v>3</v>
      </c>
    </row>
    <row r="169" spans="1:2" ht="14.5">
      <c r="A169" s="5" t="s">
        <v>120</v>
      </c>
      <c r="B169" s="5" t="s">
        <v>7</v>
      </c>
    </row>
    <row r="170" spans="1:2" ht="14.5">
      <c r="A170" s="5" t="s">
        <v>58</v>
      </c>
      <c r="B170" s="5" t="s">
        <v>4</v>
      </c>
    </row>
    <row r="171" spans="1:2" ht="14.5">
      <c r="A171" s="5" t="s">
        <v>64</v>
      </c>
      <c r="B171" s="5" t="s">
        <v>4</v>
      </c>
    </row>
    <row r="172" spans="1:2" ht="14.5">
      <c r="A172" s="5" t="s">
        <v>205</v>
      </c>
      <c r="B172" s="5" t="s">
        <v>4</v>
      </c>
    </row>
    <row r="173" spans="1:2" ht="14.5">
      <c r="A173" s="5" t="s">
        <v>57</v>
      </c>
      <c r="B173" s="5" t="s">
        <v>2</v>
      </c>
    </row>
    <row r="174" spans="1:2" ht="14.5">
      <c r="A174" s="5" t="s">
        <v>85</v>
      </c>
      <c r="B174" s="5" t="s">
        <v>5</v>
      </c>
    </row>
    <row r="175" spans="1:2" ht="14.5">
      <c r="A175" s="5" t="s">
        <v>59</v>
      </c>
      <c r="B175" s="5" t="s">
        <v>5</v>
      </c>
    </row>
    <row r="176" spans="1:2" ht="14.5">
      <c r="A176" s="5" t="s">
        <v>614</v>
      </c>
      <c r="B176" s="5" t="s">
        <v>5</v>
      </c>
    </row>
    <row r="177" spans="1:2" ht="14.5">
      <c r="A177" s="5" t="s">
        <v>65</v>
      </c>
      <c r="B177" s="5" t="s">
        <v>5</v>
      </c>
    </row>
    <row r="178" spans="1:2" ht="14.5">
      <c r="A178" s="5" t="s">
        <v>296</v>
      </c>
      <c r="B178" s="5" t="s">
        <v>2</v>
      </c>
    </row>
    <row r="179" spans="1:2" ht="14.5">
      <c r="A179" s="5" t="s">
        <v>417</v>
      </c>
      <c r="B179" s="5" t="s">
        <v>5</v>
      </c>
    </row>
    <row r="180" spans="1:2" ht="14.5">
      <c r="A180" s="5" t="s">
        <v>317</v>
      </c>
      <c r="B180" s="5" t="s">
        <v>4</v>
      </c>
    </row>
    <row r="181" spans="1:2" ht="14.5">
      <c r="A181" s="5" t="s">
        <v>236</v>
      </c>
      <c r="B181" s="5" t="s">
        <v>4</v>
      </c>
    </row>
    <row r="182" spans="1:2" ht="14.5">
      <c r="A182" s="5" t="s">
        <v>221</v>
      </c>
      <c r="B182" s="5" t="s">
        <v>1</v>
      </c>
    </row>
    <row r="183" spans="1:2" ht="14.5">
      <c r="A183" s="5" t="s">
        <v>465</v>
      </c>
      <c r="B183" s="5" t="s">
        <v>2</v>
      </c>
    </row>
    <row r="184" spans="1:2" ht="14.5">
      <c r="A184" s="5" t="s">
        <v>447</v>
      </c>
      <c r="B184" s="5" t="s">
        <v>1</v>
      </c>
    </row>
    <row r="185" spans="1:2" ht="14.5">
      <c r="A185" s="5" t="s">
        <v>179</v>
      </c>
      <c r="B185" s="5" t="s">
        <v>1</v>
      </c>
    </row>
    <row r="186" spans="1:2" ht="14.5">
      <c r="A186" s="5" t="s">
        <v>352</v>
      </c>
      <c r="B186" s="5" t="s">
        <v>4</v>
      </c>
    </row>
    <row r="187" spans="1:2" ht="14.5">
      <c r="A187" s="5" t="s">
        <v>182</v>
      </c>
      <c r="B187" s="5" t="s">
        <v>5</v>
      </c>
    </row>
    <row r="188" spans="1:2" ht="14.5">
      <c r="A188" s="5" t="s">
        <v>66</v>
      </c>
      <c r="B188" s="5" t="s">
        <v>6</v>
      </c>
    </row>
    <row r="189" spans="1:2" ht="14.5">
      <c r="A189" s="5" t="s">
        <v>251</v>
      </c>
      <c r="B189" s="5" t="s">
        <v>2</v>
      </c>
    </row>
    <row r="190" spans="1:2" ht="14.5">
      <c r="A190" s="5" t="s">
        <v>597</v>
      </c>
      <c r="B190" s="5" t="s">
        <v>5</v>
      </c>
    </row>
    <row r="191" spans="1:2" ht="14.5">
      <c r="A191" s="5" t="s">
        <v>69</v>
      </c>
      <c r="B191" s="5" t="s">
        <v>2</v>
      </c>
    </row>
    <row r="192" spans="1:2" ht="14.5">
      <c r="A192" s="5" t="s">
        <v>488</v>
      </c>
      <c r="B192" s="5" t="s">
        <v>4</v>
      </c>
    </row>
    <row r="193" spans="1:2" ht="14.5">
      <c r="A193" s="5" t="s">
        <v>603</v>
      </c>
      <c r="B193" s="5" t="s">
        <v>4</v>
      </c>
    </row>
    <row r="194" spans="1:2" ht="14.5">
      <c r="A194" s="5" t="s">
        <v>445</v>
      </c>
      <c r="B194" s="5" t="s">
        <v>7</v>
      </c>
    </row>
    <row r="195" spans="1:2" ht="14.5">
      <c r="A195" s="5" t="s">
        <v>368</v>
      </c>
      <c r="B195" s="5" t="s">
        <v>7</v>
      </c>
    </row>
    <row r="196" spans="1:2" ht="14.5">
      <c r="A196" s="5" t="s">
        <v>454</v>
      </c>
      <c r="B196" s="5" t="s">
        <v>4</v>
      </c>
    </row>
    <row r="197" spans="1:2" ht="14.5">
      <c r="A197" s="5" t="s">
        <v>94</v>
      </c>
      <c r="B197" s="5" t="s">
        <v>2</v>
      </c>
    </row>
    <row r="198" spans="1:2" ht="14.5">
      <c r="A198" s="5" t="s">
        <v>503</v>
      </c>
      <c r="B198" s="5" t="s">
        <v>5</v>
      </c>
    </row>
    <row r="199" spans="1:2" ht="14.5">
      <c r="A199" s="5" t="s">
        <v>498</v>
      </c>
      <c r="B199" s="5" t="s">
        <v>8</v>
      </c>
    </row>
    <row r="200" spans="1:2" ht="14.5">
      <c r="A200" s="5" t="s">
        <v>345</v>
      </c>
      <c r="B200" s="5" t="s">
        <v>1</v>
      </c>
    </row>
    <row r="201" spans="1:2" ht="14.5">
      <c r="A201" s="5" t="s">
        <v>302</v>
      </c>
      <c r="B201" s="5" t="s">
        <v>1</v>
      </c>
    </row>
    <row r="202" spans="1:2" ht="14.5">
      <c r="A202" s="5" t="s">
        <v>632</v>
      </c>
      <c r="B202" s="5" t="s">
        <v>1</v>
      </c>
    </row>
    <row r="203" spans="1:2" ht="14.5">
      <c r="A203" s="5" t="s">
        <v>628</v>
      </c>
      <c r="B203" s="5" t="s">
        <v>5</v>
      </c>
    </row>
    <row r="204" spans="1:2" ht="14.5">
      <c r="A204" s="5" t="s">
        <v>607</v>
      </c>
      <c r="B204" s="5" t="s">
        <v>2</v>
      </c>
    </row>
    <row r="205" spans="1:2" ht="14.5">
      <c r="A205" s="5" t="s">
        <v>511</v>
      </c>
      <c r="B205" s="5" t="s">
        <v>5</v>
      </c>
    </row>
    <row r="206" spans="1:2" ht="14.5">
      <c r="A206" s="5" t="s">
        <v>592</v>
      </c>
      <c r="B206" s="5" t="s">
        <v>6</v>
      </c>
    </row>
    <row r="207" spans="1:2" ht="14.5">
      <c r="A207" s="5" t="s">
        <v>365</v>
      </c>
      <c r="B207" s="5" t="s">
        <v>2</v>
      </c>
    </row>
    <row r="208" spans="1:2" ht="14.5">
      <c r="A208" s="5" t="s">
        <v>608</v>
      </c>
      <c r="B208" s="5" t="s">
        <v>5</v>
      </c>
    </row>
    <row r="209" spans="1:2" ht="14.5">
      <c r="A209" s="5" t="s">
        <v>54</v>
      </c>
      <c r="B209" s="5" t="s">
        <v>6</v>
      </c>
    </row>
    <row r="210" spans="1:2" ht="14.5">
      <c r="A210" s="5" t="s">
        <v>379</v>
      </c>
      <c r="B210" s="5" t="s">
        <v>6</v>
      </c>
    </row>
    <row r="211" spans="1:2" ht="14.5">
      <c r="A211" s="5" t="s">
        <v>505</v>
      </c>
      <c r="B211" s="5" t="s">
        <v>7</v>
      </c>
    </row>
    <row r="212" spans="1:2" ht="14.5">
      <c r="A212" s="5" t="s">
        <v>122</v>
      </c>
      <c r="B212" s="5" t="s">
        <v>2</v>
      </c>
    </row>
    <row r="213" spans="1:2" ht="14.5">
      <c r="A213" s="5" t="s">
        <v>70</v>
      </c>
      <c r="B213" s="5" t="s">
        <v>4</v>
      </c>
    </row>
    <row r="214" spans="1:2" ht="14.5">
      <c r="A214" s="5" t="s">
        <v>233</v>
      </c>
      <c r="B214" s="5" t="s">
        <v>1</v>
      </c>
    </row>
    <row r="215" spans="1:2" ht="14.5">
      <c r="A215" s="5" t="s">
        <v>361</v>
      </c>
      <c r="B215" s="5" t="s">
        <v>7</v>
      </c>
    </row>
    <row r="216" spans="1:2" ht="14.5">
      <c r="A216" s="5" t="s">
        <v>336</v>
      </c>
      <c r="B216" s="5" t="s">
        <v>4</v>
      </c>
    </row>
    <row r="217" spans="1:2" ht="14.5">
      <c r="A217" s="5" t="s">
        <v>313</v>
      </c>
      <c r="B217" s="5" t="s">
        <v>7</v>
      </c>
    </row>
    <row r="218" spans="1:2" ht="14.5">
      <c r="A218" s="5" t="s">
        <v>576</v>
      </c>
      <c r="B218" s="5" t="s">
        <v>4</v>
      </c>
    </row>
    <row r="219" spans="1:2" ht="14.5">
      <c r="A219" s="5" t="s">
        <v>206</v>
      </c>
      <c r="B219" s="5" t="s">
        <v>5</v>
      </c>
    </row>
    <row r="220" spans="1:2" ht="14.5">
      <c r="A220" s="5" t="s">
        <v>340</v>
      </c>
      <c r="B220" s="5" t="s">
        <v>1</v>
      </c>
    </row>
    <row r="221" spans="1:2" ht="14.5">
      <c r="A221" s="5" t="s">
        <v>609</v>
      </c>
      <c r="B221" s="5" t="s">
        <v>6</v>
      </c>
    </row>
    <row r="222" spans="1:2" ht="14.5">
      <c r="A222" s="5" t="s">
        <v>636</v>
      </c>
      <c r="B222" s="5" t="s">
        <v>6</v>
      </c>
    </row>
    <row r="223" spans="1:2" ht="14.5">
      <c r="A223" s="5" t="s">
        <v>490</v>
      </c>
      <c r="B223" s="5" t="s">
        <v>6</v>
      </c>
    </row>
    <row r="224" spans="1:2" ht="14.5">
      <c r="A224" s="5" t="s">
        <v>164</v>
      </c>
      <c r="B224" s="5" t="s">
        <v>6</v>
      </c>
    </row>
    <row r="225" spans="1:2" ht="14.5">
      <c r="A225" s="5" t="s">
        <v>393</v>
      </c>
      <c r="B225" s="5" t="s">
        <v>7</v>
      </c>
    </row>
    <row r="226" spans="1:2" ht="14.5">
      <c r="A226" s="5" t="s">
        <v>237</v>
      </c>
      <c r="B226" s="5" t="s">
        <v>5</v>
      </c>
    </row>
    <row r="227" spans="1:2" ht="14.5">
      <c r="A227" s="5" t="s">
        <v>497</v>
      </c>
      <c r="B227" s="5" t="s">
        <v>7</v>
      </c>
    </row>
    <row r="228" spans="1:2" ht="14.5">
      <c r="A228" s="5" t="s">
        <v>612</v>
      </c>
      <c r="B228" s="5" t="s">
        <v>2</v>
      </c>
    </row>
    <row r="229" spans="1:2" ht="14.5">
      <c r="A229" s="5" t="s">
        <v>348</v>
      </c>
      <c r="B229" s="5" t="s">
        <v>7</v>
      </c>
    </row>
    <row r="230" spans="1:2" ht="14.5">
      <c r="A230" s="5" t="s">
        <v>252</v>
      </c>
      <c r="B230" s="5" t="s">
        <v>3</v>
      </c>
    </row>
    <row r="231" spans="1:2" ht="14.5">
      <c r="A231" s="5" t="s">
        <v>444</v>
      </c>
      <c r="B231" s="5" t="s">
        <v>5</v>
      </c>
    </row>
    <row r="232" spans="1:2" ht="14.5">
      <c r="A232" s="5" t="s">
        <v>305</v>
      </c>
      <c r="B232" s="5" t="s">
        <v>5</v>
      </c>
    </row>
    <row r="233" spans="1:2" ht="14.5">
      <c r="A233" s="5" t="s">
        <v>620</v>
      </c>
      <c r="B233" s="5" t="s">
        <v>3</v>
      </c>
    </row>
    <row r="234" spans="1:2" ht="14.5">
      <c r="A234" s="5" t="s">
        <v>321</v>
      </c>
      <c r="B234" s="5" t="s">
        <v>1</v>
      </c>
    </row>
    <row r="235" spans="1:2" ht="14.5">
      <c r="A235" s="5" t="s">
        <v>559</v>
      </c>
      <c r="B235" s="5" t="s">
        <v>4</v>
      </c>
    </row>
    <row r="236" spans="1:2" ht="14.5">
      <c r="A236" s="5" t="s">
        <v>186</v>
      </c>
      <c r="B236" s="5" t="s">
        <v>1</v>
      </c>
    </row>
    <row r="237" spans="1:2" ht="14.5">
      <c r="A237" s="5" t="s">
        <v>434</v>
      </c>
      <c r="B237" s="5" t="s">
        <v>1</v>
      </c>
    </row>
    <row r="238" spans="1:2" ht="14.5">
      <c r="A238" s="5" t="s">
        <v>382</v>
      </c>
      <c r="B238" s="5" t="s">
        <v>9</v>
      </c>
    </row>
    <row r="239" spans="1:2" ht="14.5">
      <c r="A239" s="5" t="s">
        <v>331</v>
      </c>
      <c r="B239" s="5" t="s">
        <v>4</v>
      </c>
    </row>
    <row r="240" spans="1:2" ht="14.5">
      <c r="A240" s="5" t="s">
        <v>240</v>
      </c>
      <c r="B240" s="5" t="s">
        <v>8</v>
      </c>
    </row>
    <row r="241" spans="1:2" ht="14.5">
      <c r="A241" s="5" t="s">
        <v>396</v>
      </c>
      <c r="B241" s="5" t="s">
        <v>1</v>
      </c>
    </row>
    <row r="242" spans="1:2" ht="14.5">
      <c r="A242" s="5" t="s">
        <v>77</v>
      </c>
      <c r="B242" s="5" t="s">
        <v>5</v>
      </c>
    </row>
    <row r="243" spans="1:2" ht="14.5">
      <c r="A243" s="5" t="s">
        <v>510</v>
      </c>
      <c r="B243" s="5" t="s">
        <v>4</v>
      </c>
    </row>
    <row r="244" spans="1:2" ht="14.5">
      <c r="A244" s="5" t="s">
        <v>63</v>
      </c>
      <c r="B244" s="5" t="s">
        <v>3</v>
      </c>
    </row>
    <row r="245" spans="1:2" ht="14.5">
      <c r="A245" s="5" t="s">
        <v>397</v>
      </c>
      <c r="B245" s="5" t="s">
        <v>2</v>
      </c>
    </row>
    <row r="246" spans="1:2" ht="14.5">
      <c r="A246" s="5" t="s">
        <v>392</v>
      </c>
      <c r="B246" s="5" t="s">
        <v>6</v>
      </c>
    </row>
    <row r="247" spans="1:2" ht="14.5">
      <c r="A247" s="5" t="s">
        <v>580</v>
      </c>
      <c r="B247" s="5" t="s">
        <v>8</v>
      </c>
    </row>
    <row r="248" spans="1:2" ht="14.5">
      <c r="A248" s="5" t="s">
        <v>293</v>
      </c>
      <c r="B248" s="5" t="s">
        <v>8</v>
      </c>
    </row>
    <row r="249" spans="1:2" ht="14.5">
      <c r="A249" s="5" t="s">
        <v>235</v>
      </c>
      <c r="B249" s="5" t="s">
        <v>3</v>
      </c>
    </row>
    <row r="250" spans="1:2" ht="14.5">
      <c r="A250" s="5" t="s">
        <v>532</v>
      </c>
      <c r="B250" s="5" t="s">
        <v>2</v>
      </c>
    </row>
    <row r="251" spans="1:2" ht="14.5">
      <c r="A251" s="5" t="s">
        <v>613</v>
      </c>
      <c r="B251" s="5" t="s">
        <v>4</v>
      </c>
    </row>
    <row r="252" spans="1:2" ht="14.5">
      <c r="A252" s="5" t="s">
        <v>108</v>
      </c>
      <c r="B252" s="5" t="s">
        <v>5</v>
      </c>
    </row>
    <row r="253" spans="1:2" ht="14.5">
      <c r="A253" s="5" t="s">
        <v>385</v>
      </c>
      <c r="B253" s="5" t="s">
        <v>4</v>
      </c>
    </row>
    <row r="254" spans="1:2" ht="14.5">
      <c r="A254" s="5" t="s">
        <v>374</v>
      </c>
      <c r="B254" s="5" t="s">
        <v>1</v>
      </c>
    </row>
    <row r="255" spans="1:2" ht="14.5">
      <c r="A255" s="5" t="s">
        <v>199</v>
      </c>
      <c r="B255" s="5" t="s">
        <v>4</v>
      </c>
    </row>
    <row r="256" spans="1:2" ht="14.5">
      <c r="A256" s="5" t="s">
        <v>106</v>
      </c>
      <c r="B256" s="5" t="s">
        <v>3</v>
      </c>
    </row>
    <row r="257" spans="1:2" ht="14.5">
      <c r="A257" s="5" t="s">
        <v>124</v>
      </c>
      <c r="B257" s="5" t="s">
        <v>5</v>
      </c>
    </row>
    <row r="258" spans="1:2" ht="14.5">
      <c r="A258" s="5" t="s">
        <v>343</v>
      </c>
      <c r="B258" s="5" t="s">
        <v>7</v>
      </c>
    </row>
    <row r="259" spans="1:2" ht="14.5">
      <c r="A259" s="5" t="s">
        <v>473</v>
      </c>
      <c r="B259" s="5" t="s">
        <v>3</v>
      </c>
    </row>
    <row r="260" spans="1:2" ht="14.5">
      <c r="A260" s="5" t="s">
        <v>476</v>
      </c>
      <c r="B260" s="5" t="s">
        <v>7</v>
      </c>
    </row>
    <row r="261" spans="1:2" ht="14.5">
      <c r="A261" s="5" t="s">
        <v>118</v>
      </c>
      <c r="B261" s="5" t="s">
        <v>4</v>
      </c>
    </row>
    <row r="262" spans="1:2" ht="14.5">
      <c r="A262" s="5" t="s">
        <v>338</v>
      </c>
      <c r="B262" s="5" t="s">
        <v>7</v>
      </c>
    </row>
    <row r="263" spans="1:2" ht="14.5">
      <c r="A263" s="5" t="s">
        <v>527</v>
      </c>
      <c r="B263" s="5" t="s">
        <v>7</v>
      </c>
    </row>
    <row r="264" spans="1:2" ht="14.5">
      <c r="A264" s="5" t="s">
        <v>261</v>
      </c>
      <c r="B264" s="5" t="s">
        <v>5</v>
      </c>
    </row>
    <row r="265" spans="1:2" ht="14.5">
      <c r="A265" s="5" t="s">
        <v>88</v>
      </c>
      <c r="B265" s="5" t="s">
        <v>2</v>
      </c>
    </row>
    <row r="266" spans="1:2" ht="14.5">
      <c r="A266" s="5" t="s">
        <v>493</v>
      </c>
      <c r="B266" s="5" t="s">
        <v>2</v>
      </c>
    </row>
    <row r="267" spans="1:2" ht="14.5">
      <c r="A267" s="5" t="s">
        <v>231</v>
      </c>
      <c r="B267" s="5" t="s">
        <v>7</v>
      </c>
    </row>
    <row r="268" spans="1:2" ht="14.5">
      <c r="A268" s="5" t="s">
        <v>291</v>
      </c>
      <c r="B268" s="5" t="s">
        <v>5</v>
      </c>
    </row>
    <row r="269" spans="1:2" ht="14.5">
      <c r="A269" s="5" t="s">
        <v>565</v>
      </c>
      <c r="B269" s="5" t="s">
        <v>4</v>
      </c>
    </row>
    <row r="270" spans="1:2" ht="14.5">
      <c r="A270" s="5" t="s">
        <v>109</v>
      </c>
      <c r="B270" s="5" t="s">
        <v>6</v>
      </c>
    </row>
    <row r="271" spans="1:2" ht="14.5">
      <c r="A271" s="5" t="s">
        <v>517</v>
      </c>
      <c r="B271" s="5" t="s">
        <v>4</v>
      </c>
    </row>
    <row r="272" spans="1:2" ht="14.5">
      <c r="A272" s="5" t="s">
        <v>468</v>
      </c>
      <c r="B272" s="5" t="s">
        <v>6</v>
      </c>
    </row>
    <row r="273" spans="1:2" ht="14.5">
      <c r="A273" s="5" t="s">
        <v>327</v>
      </c>
      <c r="B273" s="5" t="s">
        <v>8</v>
      </c>
    </row>
    <row r="274" spans="1:2" ht="14.5">
      <c r="A274" s="5" t="s">
        <v>518</v>
      </c>
      <c r="B274" s="5" t="s">
        <v>5</v>
      </c>
    </row>
    <row r="275" spans="1:2" ht="14.5">
      <c r="A275" s="5" t="s">
        <v>437</v>
      </c>
      <c r="B275" s="5" t="s">
        <v>5</v>
      </c>
    </row>
    <row r="276" spans="1:2" ht="14.5">
      <c r="A276" s="5" t="s">
        <v>197</v>
      </c>
      <c r="B276" s="5" t="s">
        <v>1</v>
      </c>
    </row>
    <row r="277" spans="1:2" ht="14.5">
      <c r="A277" s="5" t="s">
        <v>412</v>
      </c>
      <c r="B277" s="5" t="s">
        <v>7</v>
      </c>
    </row>
    <row r="278" spans="1:2" ht="14.5">
      <c r="A278" s="5" t="s">
        <v>270</v>
      </c>
      <c r="B278" s="5" t="s">
        <v>6</v>
      </c>
    </row>
    <row r="279" spans="1:2" ht="14.5">
      <c r="A279" s="5" t="s">
        <v>214</v>
      </c>
      <c r="B279" s="5" t="s">
        <v>7</v>
      </c>
    </row>
    <row r="280" spans="1:2" ht="14.5">
      <c r="A280" s="5" t="s">
        <v>284</v>
      </c>
      <c r="B280" s="5" t="s">
        <v>6</v>
      </c>
    </row>
    <row r="281" spans="1:2" ht="14.5">
      <c r="A281" s="5" t="s">
        <v>48</v>
      </c>
      <c r="B281" s="5" t="s">
        <v>7</v>
      </c>
    </row>
    <row r="282" spans="1:2" ht="14.5">
      <c r="A282" s="5" t="s">
        <v>300</v>
      </c>
      <c r="B282" s="5" t="s">
        <v>8</v>
      </c>
    </row>
    <row r="283" spans="1:2" ht="14.5">
      <c r="A283" s="5" t="s">
        <v>91</v>
      </c>
      <c r="B283" s="5" t="s">
        <v>7</v>
      </c>
    </row>
    <row r="284" spans="1:2" ht="14.5">
      <c r="A284" s="5" t="s">
        <v>422</v>
      </c>
      <c r="B284" s="5" t="s">
        <v>5</v>
      </c>
    </row>
    <row r="285" spans="1:2" ht="14.5">
      <c r="A285" s="5" t="s">
        <v>34</v>
      </c>
      <c r="B285" s="5" t="s">
        <v>2</v>
      </c>
    </row>
    <row r="286" spans="1:2" ht="14.5">
      <c r="A286" s="5" t="s">
        <v>83</v>
      </c>
      <c r="B286" s="5" t="s">
        <v>2</v>
      </c>
    </row>
    <row r="287" spans="1:2" ht="14.5">
      <c r="A287" s="5" t="s">
        <v>391</v>
      </c>
      <c r="B287" s="5" t="s">
        <v>5</v>
      </c>
    </row>
    <row r="288" spans="1:2" ht="14.5">
      <c r="A288" s="5" t="s">
        <v>623</v>
      </c>
      <c r="B288" s="5" t="s">
        <v>6</v>
      </c>
    </row>
    <row r="289" spans="1:2" ht="14.5">
      <c r="A289" s="5" t="s">
        <v>561</v>
      </c>
      <c r="B289" s="5" t="s">
        <v>6</v>
      </c>
    </row>
    <row r="290" spans="1:2" ht="14.5">
      <c r="A290" s="5" t="s">
        <v>135</v>
      </c>
      <c r="B290" s="5" t="s">
        <v>2</v>
      </c>
    </row>
    <row r="291" spans="1:2" ht="14.5">
      <c r="A291" s="5" t="s">
        <v>495</v>
      </c>
      <c r="B291" s="5" t="s">
        <v>5</v>
      </c>
    </row>
    <row r="292" spans="1:2" ht="14.5">
      <c r="A292" s="5" t="s">
        <v>450</v>
      </c>
      <c r="B292" s="5" t="s">
        <v>5</v>
      </c>
    </row>
    <row r="293" spans="1:2" ht="14.5">
      <c r="A293" s="5" t="s">
        <v>210</v>
      </c>
      <c r="B293" s="5" t="s">
        <v>1</v>
      </c>
    </row>
    <row r="294" spans="1:2" ht="14.5">
      <c r="A294" s="5" t="s">
        <v>586</v>
      </c>
      <c r="B294" s="5" t="s">
        <v>6</v>
      </c>
    </row>
    <row r="295" spans="1:2" ht="14.5">
      <c r="A295" s="5" t="s">
        <v>415</v>
      </c>
      <c r="B295" s="5" t="s">
        <v>1</v>
      </c>
    </row>
    <row r="296" spans="1:2" ht="14.5">
      <c r="A296" s="5" t="s">
        <v>131</v>
      </c>
      <c r="B296" s="5" t="s">
        <v>5</v>
      </c>
    </row>
    <row r="297" spans="1:2" ht="14.5">
      <c r="A297" s="5" t="s">
        <v>274</v>
      </c>
      <c r="B297" s="5" t="s">
        <v>1</v>
      </c>
    </row>
    <row r="298" spans="1:2" ht="14.5">
      <c r="A298" s="5" t="s">
        <v>68</v>
      </c>
      <c r="B298" s="5" t="s">
        <v>1</v>
      </c>
    </row>
    <row r="299" spans="1:2" ht="14.5">
      <c r="A299" s="5" t="s">
        <v>115</v>
      </c>
      <c r="B299" s="5" t="s">
        <v>8</v>
      </c>
    </row>
    <row r="300" spans="1:2" ht="14.5">
      <c r="A300" s="5" t="s">
        <v>504</v>
      </c>
      <c r="B300" s="5" t="s">
        <v>6</v>
      </c>
    </row>
    <row r="301" spans="1:2" ht="14.5">
      <c r="A301" s="5" t="s">
        <v>272</v>
      </c>
      <c r="B301" s="5" t="s">
        <v>8</v>
      </c>
    </row>
    <row r="302" spans="1:2" ht="14.5">
      <c r="A302" s="5" t="s">
        <v>430</v>
      </c>
      <c r="B302" s="5" t="s">
        <v>5</v>
      </c>
    </row>
    <row r="303" spans="1:2" ht="14.5">
      <c r="A303" s="5" t="s">
        <v>96</v>
      </c>
      <c r="B303" s="5" t="s">
        <v>5</v>
      </c>
    </row>
    <row r="304" spans="1:2" ht="14.5">
      <c r="A304" s="5" t="s">
        <v>163</v>
      </c>
      <c r="B304" s="5" t="s">
        <v>4</v>
      </c>
    </row>
    <row r="305" spans="1:2" ht="14.5">
      <c r="A305" s="5" t="s">
        <v>99</v>
      </c>
      <c r="B305" s="5" t="s">
        <v>2</v>
      </c>
    </row>
    <row r="306" spans="1:2" ht="14.5">
      <c r="A306" s="5" t="s">
        <v>509</v>
      </c>
      <c r="B306" s="5" t="s">
        <v>2</v>
      </c>
    </row>
    <row r="307" spans="1:2" ht="14.5">
      <c r="A307" s="5" t="s">
        <v>39</v>
      </c>
      <c r="B307" s="5" t="s">
        <v>2</v>
      </c>
    </row>
    <row r="308" spans="1:2" ht="14.5">
      <c r="A308" s="5" t="s">
        <v>583</v>
      </c>
      <c r="B308" s="5" t="s">
        <v>2</v>
      </c>
    </row>
    <row r="309" spans="1:2" ht="14.5">
      <c r="A309" s="5" t="s">
        <v>180</v>
      </c>
      <c r="B309" s="5" t="s">
        <v>2</v>
      </c>
    </row>
    <row r="310" spans="1:2" ht="14.5">
      <c r="A310" s="5" t="s">
        <v>575</v>
      </c>
      <c r="B310" s="5" t="s">
        <v>2</v>
      </c>
    </row>
    <row r="311" spans="1:2" ht="14.5">
      <c r="A311" s="5" t="s">
        <v>158</v>
      </c>
      <c r="B311" s="5" t="s">
        <v>2</v>
      </c>
    </row>
    <row r="312" spans="1:2" ht="14.5">
      <c r="A312" s="5" t="s">
        <v>467</v>
      </c>
      <c r="B312" s="5" t="s">
        <v>5</v>
      </c>
    </row>
    <row r="313" spans="1:2" ht="14.5">
      <c r="A313" s="5" t="s">
        <v>318</v>
      </c>
      <c r="B313" s="5" t="s">
        <v>5</v>
      </c>
    </row>
    <row r="314" spans="1:2" ht="14.5">
      <c r="A314" s="5" t="s">
        <v>541</v>
      </c>
      <c r="B314" s="5" t="s">
        <v>5</v>
      </c>
    </row>
    <row r="315" spans="1:2" ht="14.5">
      <c r="A315" s="5" t="s">
        <v>529</v>
      </c>
      <c r="B315" s="5" t="s">
        <v>9</v>
      </c>
    </row>
    <row r="316" spans="1:2" ht="14.5">
      <c r="A316" s="5" t="s">
        <v>638</v>
      </c>
      <c r="B316" s="5" t="s">
        <v>8</v>
      </c>
    </row>
    <row r="317" spans="1:2" ht="14.5">
      <c r="A317" s="5" t="s">
        <v>183</v>
      </c>
      <c r="B317" s="5" t="s">
        <v>7</v>
      </c>
    </row>
    <row r="318" spans="1:2" ht="14.5">
      <c r="A318" s="5" t="s">
        <v>227</v>
      </c>
      <c r="B318" s="5" t="s">
        <v>1</v>
      </c>
    </row>
    <row r="319" spans="1:2" ht="14.5">
      <c r="A319" s="5" t="s">
        <v>86</v>
      </c>
      <c r="B319" s="5" t="s">
        <v>7</v>
      </c>
    </row>
    <row r="320" spans="1:2" ht="14.5">
      <c r="A320" s="5" t="s">
        <v>574</v>
      </c>
      <c r="B320" s="5" t="s">
        <v>1</v>
      </c>
    </row>
    <row r="321" spans="1:2" ht="14.5">
      <c r="A321" s="5" t="s">
        <v>568</v>
      </c>
      <c r="B321" s="5" t="s">
        <v>2</v>
      </c>
    </row>
    <row r="322" spans="1:2" ht="14.5">
      <c r="A322" s="5" t="s">
        <v>326</v>
      </c>
      <c r="B322" s="5" t="s">
        <v>7</v>
      </c>
    </row>
    <row r="323" spans="1:2" ht="14.5">
      <c r="A323" s="5" t="s">
        <v>282</v>
      </c>
      <c r="B323" s="5" t="s">
        <v>4</v>
      </c>
    </row>
    <row r="324" spans="1:2" ht="14.5">
      <c r="A324" s="5" t="s">
        <v>129</v>
      </c>
      <c r="B324" s="5" t="s">
        <v>3</v>
      </c>
    </row>
    <row r="325" spans="1:2" ht="14.5">
      <c r="A325" s="5" t="s">
        <v>119</v>
      </c>
      <c r="B325" s="5" t="s">
        <v>5</v>
      </c>
    </row>
    <row r="326" spans="1:2" ht="14.5">
      <c r="A326" s="5" t="s">
        <v>100</v>
      </c>
      <c r="B326" s="5" t="s">
        <v>4</v>
      </c>
    </row>
    <row r="327" spans="1:2" ht="14.5">
      <c r="A327" s="5" t="s">
        <v>238</v>
      </c>
      <c r="B327" s="5" t="s">
        <v>6</v>
      </c>
    </row>
    <row r="328" spans="1:2" ht="14.5">
      <c r="A328" s="5" t="s">
        <v>89</v>
      </c>
      <c r="B328" s="5" t="s">
        <v>4</v>
      </c>
    </row>
    <row r="329" spans="1:2" ht="14.5">
      <c r="A329" s="5" t="s">
        <v>110</v>
      </c>
      <c r="B329" s="5" t="s">
        <v>8</v>
      </c>
    </row>
    <row r="330" spans="1:2" ht="14.5">
      <c r="A330" s="5" t="s">
        <v>184</v>
      </c>
      <c r="B330" s="5" t="s">
        <v>8</v>
      </c>
    </row>
    <row r="331" spans="1:2" ht="14.5">
      <c r="A331" s="5" t="s">
        <v>362</v>
      </c>
      <c r="B331" s="5" t="s">
        <v>8</v>
      </c>
    </row>
    <row r="332" spans="1:2" ht="14.5">
      <c r="A332" s="5" t="s">
        <v>337</v>
      </c>
      <c r="B332" s="5" t="s">
        <v>5</v>
      </c>
    </row>
    <row r="333" spans="1:2" ht="14.5">
      <c r="A333" s="5" t="s">
        <v>359</v>
      </c>
      <c r="B333" s="5" t="s">
        <v>4</v>
      </c>
    </row>
    <row r="334" spans="1:2" ht="14.5">
      <c r="A334" s="5" t="s">
        <v>563</v>
      </c>
      <c r="B334" s="5" t="s">
        <v>1</v>
      </c>
    </row>
    <row r="335" spans="1:2" ht="14.5">
      <c r="A335" s="5" t="s">
        <v>28</v>
      </c>
      <c r="B335" s="5" t="s">
        <v>1</v>
      </c>
    </row>
    <row r="336" spans="1:2" ht="14.5">
      <c r="A336" s="5" t="s">
        <v>429</v>
      </c>
      <c r="B336" s="5" t="s">
        <v>4</v>
      </c>
    </row>
    <row r="337" spans="1:2" ht="14.5">
      <c r="A337" s="5" t="s">
        <v>477</v>
      </c>
      <c r="B337" s="5" t="s">
        <v>8</v>
      </c>
    </row>
    <row r="338" spans="1:2" ht="14.5">
      <c r="A338" s="5" t="s">
        <v>424</v>
      </c>
      <c r="B338" s="5" t="s">
        <v>7</v>
      </c>
    </row>
    <row r="339" spans="1:2" ht="14.5">
      <c r="A339" s="5" t="s">
        <v>546</v>
      </c>
      <c r="B339" s="5" t="s">
        <v>5</v>
      </c>
    </row>
    <row r="340" spans="1:2" ht="14.5">
      <c r="A340" s="5" t="s">
        <v>366</v>
      </c>
      <c r="B340" s="5" t="s">
        <v>4</v>
      </c>
    </row>
    <row r="341" spans="1:2" ht="14.5">
      <c r="A341" s="5" t="s">
        <v>487</v>
      </c>
      <c r="B341" s="5" t="s">
        <v>2</v>
      </c>
    </row>
    <row r="342" spans="1:2" ht="14.5">
      <c r="A342" s="5" t="s">
        <v>564</v>
      </c>
      <c r="B342" s="5" t="s">
        <v>2</v>
      </c>
    </row>
    <row r="343" spans="1:2" ht="14.5">
      <c r="A343" s="5" t="s">
        <v>11</v>
      </c>
      <c r="B343" s="5" t="s">
        <v>2</v>
      </c>
    </row>
    <row r="344" spans="1:2" ht="14.5">
      <c r="A344" s="5" t="s">
        <v>299</v>
      </c>
      <c r="B344" s="5" t="s">
        <v>7</v>
      </c>
    </row>
    <row r="345" spans="1:2" ht="14.5">
      <c r="A345" s="5" t="s">
        <v>74</v>
      </c>
      <c r="B345" s="5" t="s">
        <v>2</v>
      </c>
    </row>
    <row r="346" spans="1:2" ht="14.5">
      <c r="A346" s="5" t="s">
        <v>162</v>
      </c>
      <c r="B346" s="5" t="s">
        <v>2</v>
      </c>
    </row>
    <row r="347" spans="1:2" ht="14.5">
      <c r="A347" s="5" t="s">
        <v>388</v>
      </c>
      <c r="B347" s="5" t="s">
        <v>1</v>
      </c>
    </row>
    <row r="348" spans="1:2" ht="14.5">
      <c r="A348" s="5" t="s">
        <v>309</v>
      </c>
      <c r="B348" s="5" t="s">
        <v>2</v>
      </c>
    </row>
    <row r="349" spans="1:2" ht="14.5">
      <c r="A349" s="5" t="s">
        <v>289</v>
      </c>
      <c r="B349" s="5" t="s">
        <v>2</v>
      </c>
    </row>
    <row r="350" spans="1:2" ht="14.5">
      <c r="A350" s="5" t="s">
        <v>276</v>
      </c>
      <c r="B350" s="5" t="s">
        <v>4</v>
      </c>
    </row>
    <row r="351" spans="1:2" ht="14.5">
      <c r="A351" s="5" t="s">
        <v>333</v>
      </c>
      <c r="B351" s="5" t="s">
        <v>8</v>
      </c>
    </row>
    <row r="352" spans="1:2" ht="14.5">
      <c r="A352" s="5" t="s">
        <v>398</v>
      </c>
      <c r="B352" s="5" t="s">
        <v>4</v>
      </c>
    </row>
    <row r="353" spans="1:2" ht="14.5">
      <c r="A353" s="5" t="s">
        <v>258</v>
      </c>
      <c r="B353" s="5" t="s">
        <v>1</v>
      </c>
    </row>
    <row r="354" spans="1:2" ht="14.5">
      <c r="A354" s="5" t="s">
        <v>288</v>
      </c>
      <c r="B354" s="5" t="s">
        <v>1</v>
      </c>
    </row>
    <row r="355" spans="1:2" ht="14.5">
      <c r="A355" s="5" t="s">
        <v>51</v>
      </c>
      <c r="B355" s="5" t="s">
        <v>1</v>
      </c>
    </row>
    <row r="356" spans="1:2" ht="14.5">
      <c r="A356" s="5" t="s">
        <v>479</v>
      </c>
      <c r="B356" s="5" t="s">
        <v>1</v>
      </c>
    </row>
    <row r="357" spans="1:2" ht="14.5">
      <c r="A357" s="5" t="s">
        <v>82</v>
      </c>
      <c r="B357" s="5" t="s">
        <v>1</v>
      </c>
    </row>
    <row r="358" spans="1:2" ht="14.5">
      <c r="A358" s="5" t="s">
        <v>618</v>
      </c>
      <c r="B358" s="5" t="s">
        <v>1</v>
      </c>
    </row>
    <row r="359" spans="1:2" ht="14.5">
      <c r="A359" s="5" t="s">
        <v>551</v>
      </c>
      <c r="B359" s="5" t="s">
        <v>1</v>
      </c>
    </row>
    <row r="360" spans="1:2" ht="14.5">
      <c r="A360" s="5" t="s">
        <v>459</v>
      </c>
      <c r="B360" s="5" t="s">
        <v>1</v>
      </c>
    </row>
    <row r="361" spans="1:2" ht="14.5">
      <c r="A361" s="5" t="s">
        <v>420</v>
      </c>
      <c r="B361" s="5" t="s">
        <v>1</v>
      </c>
    </row>
    <row r="362" spans="1:2" ht="14.5">
      <c r="A362" s="5" t="s">
        <v>191</v>
      </c>
      <c r="B362" s="5" t="s">
        <v>1</v>
      </c>
    </row>
    <row r="363" spans="1:2" ht="14.5">
      <c r="A363" s="5" t="s">
        <v>486</v>
      </c>
      <c r="B363" s="5" t="s">
        <v>1</v>
      </c>
    </row>
    <row r="364" spans="1:2" ht="14.5">
      <c r="A364" s="5" t="s">
        <v>144</v>
      </c>
      <c r="B364" s="5" t="s">
        <v>1</v>
      </c>
    </row>
    <row r="365" spans="1:2" ht="14.5">
      <c r="A365" s="5" t="s">
        <v>611</v>
      </c>
      <c r="B365" s="5" t="s">
        <v>1</v>
      </c>
    </row>
    <row r="366" spans="1:2" ht="14.5">
      <c r="A366" s="5" t="s">
        <v>308</v>
      </c>
      <c r="B366" s="5" t="s">
        <v>1</v>
      </c>
    </row>
    <row r="367" spans="1:2" ht="14.5">
      <c r="A367" s="5" t="s">
        <v>33</v>
      </c>
      <c r="B367" s="5" t="s">
        <v>1</v>
      </c>
    </row>
    <row r="368" spans="1:2" ht="14.5">
      <c r="A368" s="5" t="s">
        <v>79</v>
      </c>
      <c r="B368" s="5" t="s">
        <v>7</v>
      </c>
    </row>
    <row r="369" spans="1:2" ht="14.5">
      <c r="A369" s="5" t="s">
        <v>219</v>
      </c>
      <c r="B369" s="5" t="s">
        <v>5</v>
      </c>
    </row>
    <row r="370" spans="1:2" ht="14.5">
      <c r="A370" s="5" t="s">
        <v>535</v>
      </c>
      <c r="B370" s="5" t="s">
        <v>6</v>
      </c>
    </row>
    <row r="371" spans="1:2" ht="14.5">
      <c r="A371" s="5" t="s">
        <v>26</v>
      </c>
      <c r="B371" s="5" t="s">
        <v>7</v>
      </c>
    </row>
    <row r="372" spans="1:2" ht="14.5">
      <c r="A372" s="5" t="s">
        <v>167</v>
      </c>
      <c r="B372" s="5" t="s">
        <v>2</v>
      </c>
    </row>
    <row r="373" spans="1:2" ht="14.5">
      <c r="A373" s="5" t="s">
        <v>165</v>
      </c>
      <c r="B373" s="5" t="s">
        <v>7</v>
      </c>
    </row>
    <row r="374" spans="1:2" ht="14.5">
      <c r="A374" s="5" t="s">
        <v>73</v>
      </c>
      <c r="B374" s="5" t="s">
        <v>1</v>
      </c>
    </row>
    <row r="375" spans="1:2" ht="14.5">
      <c r="A375" s="5" t="s">
        <v>266</v>
      </c>
      <c r="B375" s="5" t="s">
        <v>2</v>
      </c>
    </row>
    <row r="376" spans="1:2" ht="14.5">
      <c r="A376" s="5" t="s">
        <v>297</v>
      </c>
      <c r="B376" s="5" t="s">
        <v>4</v>
      </c>
    </row>
    <row r="377" spans="1:2" ht="14.5">
      <c r="A377" s="5" t="s">
        <v>522</v>
      </c>
      <c r="B377" s="5" t="s">
        <v>1</v>
      </c>
    </row>
    <row r="378" spans="1:2" ht="14.5">
      <c r="A378" s="5" t="s">
        <v>451</v>
      </c>
      <c r="B378" s="5" t="s">
        <v>8</v>
      </c>
    </row>
    <row r="379" spans="1:2" ht="14.5">
      <c r="A379" s="5" t="s">
        <v>637</v>
      </c>
      <c r="B379" s="5" t="s">
        <v>7</v>
      </c>
    </row>
    <row r="380" spans="1:2" ht="14.5">
      <c r="A380" s="5" t="s">
        <v>500</v>
      </c>
      <c r="B380" s="5" t="s">
        <v>1</v>
      </c>
    </row>
    <row r="381" spans="1:2" ht="14.5">
      <c r="A381" s="5" t="s">
        <v>606</v>
      </c>
      <c r="B381" s="5" t="s">
        <v>1</v>
      </c>
    </row>
    <row r="382" spans="1:2" ht="14.5">
      <c r="A382" s="5" t="s">
        <v>464</v>
      </c>
      <c r="B382" s="5" t="s">
        <v>1</v>
      </c>
    </row>
    <row r="383" spans="1:2" ht="14.5">
      <c r="A383" s="5" t="s">
        <v>157</v>
      </c>
      <c r="B383" s="5" t="s">
        <v>1</v>
      </c>
    </row>
    <row r="384" spans="1:2" ht="14.5">
      <c r="A384" s="5" t="s">
        <v>216</v>
      </c>
      <c r="B384" s="5" t="s">
        <v>1</v>
      </c>
    </row>
    <row r="385" spans="1:2" ht="14.5">
      <c r="A385" s="5" t="s">
        <v>384</v>
      </c>
      <c r="B385" s="5" t="s">
        <v>1</v>
      </c>
    </row>
    <row r="386" spans="1:2" ht="14.5">
      <c r="A386" s="5" t="s">
        <v>371</v>
      </c>
      <c r="B386" s="5" t="s">
        <v>4</v>
      </c>
    </row>
    <row r="387" spans="1:2" ht="14.5">
      <c r="A387" s="5" t="s">
        <v>97</v>
      </c>
      <c r="B387" s="5" t="s">
        <v>7</v>
      </c>
    </row>
    <row r="388" spans="1:2" ht="14.5">
      <c r="A388" s="5" t="s">
        <v>181</v>
      </c>
      <c r="B388" s="5" t="s">
        <v>4</v>
      </c>
    </row>
    <row r="389" spans="1:2" ht="14.5">
      <c r="A389" s="5" t="s">
        <v>569</v>
      </c>
      <c r="B389" s="5" t="s">
        <v>4</v>
      </c>
    </row>
    <row r="390" spans="1:2" ht="14.5">
      <c r="A390" s="5" t="s">
        <v>47</v>
      </c>
      <c r="B390" s="5" t="s">
        <v>6</v>
      </c>
    </row>
    <row r="391" spans="1:2" ht="14.5">
      <c r="A391" s="5" t="s">
        <v>262</v>
      </c>
      <c r="B391" s="5" t="s">
        <v>6</v>
      </c>
    </row>
    <row r="392" spans="1:2" ht="14.5">
      <c r="A392" s="5" t="s">
        <v>533</v>
      </c>
      <c r="B392" s="5" t="s">
        <v>4</v>
      </c>
    </row>
    <row r="393" spans="1:2" ht="14.5">
      <c r="A393" s="5" t="s">
        <v>102</v>
      </c>
      <c r="B393" s="5" t="s">
        <v>7</v>
      </c>
    </row>
    <row r="394" spans="1:2" ht="14.5">
      <c r="A394" s="5" t="s">
        <v>538</v>
      </c>
      <c r="B394" s="5" t="s">
        <v>1</v>
      </c>
    </row>
    <row r="395" spans="1:2" ht="14.5">
      <c r="A395" s="5" t="s">
        <v>604</v>
      </c>
      <c r="B395" s="5" t="s">
        <v>5</v>
      </c>
    </row>
    <row r="396" spans="1:2" ht="14.5">
      <c r="A396" s="5" t="s">
        <v>492</v>
      </c>
      <c r="B396" s="5" t="s">
        <v>1</v>
      </c>
    </row>
    <row r="397" spans="1:2" ht="14.5">
      <c r="A397" s="5" t="s">
        <v>514</v>
      </c>
      <c r="B397" s="5" t="s">
        <v>1</v>
      </c>
    </row>
    <row r="398" spans="1:2" ht="14.5">
      <c r="A398" s="5" t="s">
        <v>413</v>
      </c>
      <c r="B398" s="5" t="s">
        <v>8</v>
      </c>
    </row>
    <row r="399" spans="1:2" ht="14.5">
      <c r="A399" s="5" t="s">
        <v>506</v>
      </c>
      <c r="B399" s="5" t="s">
        <v>8</v>
      </c>
    </row>
    <row r="400" spans="1:2" ht="14.5">
      <c r="A400" s="5" t="s">
        <v>593</v>
      </c>
      <c r="B400" s="5" t="s">
        <v>8</v>
      </c>
    </row>
    <row r="401" spans="1:2" ht="14.5">
      <c r="A401" s="5" t="s">
        <v>290</v>
      </c>
      <c r="B401" s="5" t="s">
        <v>4</v>
      </c>
    </row>
    <row r="402" spans="1:2" ht="14.5">
      <c r="A402" s="5" t="s">
        <v>570</v>
      </c>
      <c r="B402" s="5" t="s">
        <v>5</v>
      </c>
    </row>
    <row r="403" spans="1:2" ht="14.5">
      <c r="A403" s="5" t="s">
        <v>539</v>
      </c>
      <c r="B403" s="5" t="s">
        <v>2</v>
      </c>
    </row>
    <row r="404" spans="1:2" ht="14.5">
      <c r="A404" s="5" t="s">
        <v>567</v>
      </c>
      <c r="B404" s="5" t="s">
        <v>1</v>
      </c>
    </row>
    <row r="405" spans="1:2" ht="14.5">
      <c r="A405" s="5" t="s">
        <v>223</v>
      </c>
      <c r="B405" s="5" t="s">
        <v>4</v>
      </c>
    </row>
    <row r="406" spans="1:2" ht="14.5">
      <c r="A406" s="5" t="s">
        <v>113</v>
      </c>
      <c r="B406" s="5" t="s">
        <v>4</v>
      </c>
    </row>
    <row r="407" spans="1:2" ht="14.5">
      <c r="A407" s="5" t="s">
        <v>304</v>
      </c>
      <c r="B407" s="5" t="s">
        <v>4</v>
      </c>
    </row>
    <row r="408" spans="1:2" ht="14.5">
      <c r="A408" s="5" t="s">
        <v>622</v>
      </c>
      <c r="B408" s="5" t="s">
        <v>5</v>
      </c>
    </row>
    <row r="409" spans="1:2" ht="14.5">
      <c r="A409" s="5" t="s">
        <v>455</v>
      </c>
      <c r="B409" s="5" t="s">
        <v>5</v>
      </c>
    </row>
    <row r="410" spans="1:2" ht="14.5">
      <c r="A410" s="5" t="s">
        <v>218</v>
      </c>
      <c r="B410" s="5" t="s">
        <v>4</v>
      </c>
    </row>
    <row r="411" spans="1:2" ht="14.5">
      <c r="A411" s="5" t="s">
        <v>286</v>
      </c>
      <c r="B411" s="5" t="s">
        <v>8</v>
      </c>
    </row>
    <row r="412" spans="1:2" ht="14.5">
      <c r="A412" s="5" t="s">
        <v>406</v>
      </c>
      <c r="B412" s="5" t="s">
        <v>7</v>
      </c>
    </row>
    <row r="413" spans="1:2" ht="14.5">
      <c r="A413" s="5" t="s">
        <v>212</v>
      </c>
      <c r="B413" s="5" t="s">
        <v>4</v>
      </c>
    </row>
    <row r="414" spans="1:2" ht="14.5">
      <c r="A414" s="5" t="s">
        <v>263</v>
      </c>
      <c r="B414" s="5" t="s">
        <v>7</v>
      </c>
    </row>
    <row r="415" spans="1:2" ht="14.5">
      <c r="A415" s="5" t="s">
        <v>71</v>
      </c>
      <c r="B415" s="5" t="s">
        <v>7</v>
      </c>
    </row>
    <row r="416" spans="1:2" ht="14.5">
      <c r="A416" s="5" t="s">
        <v>354</v>
      </c>
      <c r="B416" s="5" t="s">
        <v>7</v>
      </c>
    </row>
    <row r="417" spans="1:2" ht="14.5">
      <c r="A417" s="5" t="s">
        <v>198</v>
      </c>
      <c r="B417" s="5" t="s">
        <v>2</v>
      </c>
    </row>
    <row r="418" spans="1:2" ht="14.5">
      <c r="A418" s="5" t="s">
        <v>494</v>
      </c>
      <c r="B418" s="5" t="s">
        <v>4</v>
      </c>
    </row>
    <row r="419" spans="1:2" ht="14.5">
      <c r="A419" s="5" t="s">
        <v>332</v>
      </c>
      <c r="B419" s="5" t="s">
        <v>7</v>
      </c>
    </row>
    <row r="420" spans="1:2" ht="14.5">
      <c r="A420" s="5" t="s">
        <v>224</v>
      </c>
      <c r="B420" s="5" t="s">
        <v>5</v>
      </c>
    </row>
    <row r="421" spans="1:2" ht="14.5">
      <c r="A421" s="5" t="s">
        <v>436</v>
      </c>
      <c r="B421" s="5" t="s">
        <v>4</v>
      </c>
    </row>
    <row r="422" spans="1:2" ht="14.5">
      <c r="A422" s="5" t="s">
        <v>474</v>
      </c>
      <c r="B422" s="5" t="s">
        <v>5</v>
      </c>
    </row>
    <row r="423" spans="1:2" ht="14.5">
      <c r="A423" s="5" t="s">
        <v>411</v>
      </c>
      <c r="B423" s="5" t="s">
        <v>5</v>
      </c>
    </row>
    <row r="424" spans="1:2" ht="14.5">
      <c r="A424" s="5" t="s">
        <v>31</v>
      </c>
      <c r="B424" s="5" t="s">
        <v>7</v>
      </c>
    </row>
    <row r="425" spans="1:2" ht="14.5">
      <c r="A425" s="5" t="s">
        <v>543</v>
      </c>
      <c r="B425" s="5" t="s">
        <v>1</v>
      </c>
    </row>
    <row r="426" spans="1:2" ht="14.5">
      <c r="A426" s="5" t="s">
        <v>295</v>
      </c>
      <c r="B426" s="5" t="s">
        <v>1</v>
      </c>
    </row>
    <row r="427" spans="1:2" ht="14.5">
      <c r="A427" s="5" t="s">
        <v>426</v>
      </c>
      <c r="B427" s="5" t="s">
        <v>1</v>
      </c>
    </row>
    <row r="428" spans="1:2" ht="14.5">
      <c r="A428" s="5" t="s">
        <v>353</v>
      </c>
      <c r="B428" s="5" t="s">
        <v>5</v>
      </c>
    </row>
    <row r="429" spans="1:2" ht="14.5">
      <c r="A429" s="5" t="s">
        <v>350</v>
      </c>
      <c r="B429" s="5" t="s">
        <v>1</v>
      </c>
    </row>
    <row r="430" spans="1:2" ht="14.5">
      <c r="A430" s="5" t="s">
        <v>531</v>
      </c>
      <c r="B430" s="5" t="s">
        <v>1</v>
      </c>
    </row>
    <row r="431" spans="1:2" ht="14.5">
      <c r="A431" s="5" t="s">
        <v>601</v>
      </c>
      <c r="B431" s="5" t="s">
        <v>1</v>
      </c>
    </row>
    <row r="432" spans="1:2" ht="14.5">
      <c r="A432" s="5" t="s">
        <v>324</v>
      </c>
      <c r="B432" s="5" t="s">
        <v>5</v>
      </c>
    </row>
    <row r="433" spans="1:2" ht="14.5">
      <c r="A433" s="5" t="s">
        <v>364</v>
      </c>
      <c r="B433" s="5" t="s">
        <v>1</v>
      </c>
    </row>
    <row r="434" spans="1:2" ht="14.5">
      <c r="A434" s="5" t="s">
        <v>95</v>
      </c>
      <c r="B434" s="5" t="s">
        <v>4</v>
      </c>
    </row>
    <row r="435" spans="1:2" ht="14.5">
      <c r="A435" s="5" t="s">
        <v>38</v>
      </c>
      <c r="B435" s="5" t="s">
        <v>1</v>
      </c>
    </row>
    <row r="436" spans="1:2" ht="14.5">
      <c r="A436" s="5" t="s">
        <v>192</v>
      </c>
      <c r="B436" s="5" t="s">
        <v>2</v>
      </c>
    </row>
    <row r="437" spans="1:2" ht="14.5">
      <c r="A437" s="5" t="s">
        <v>76</v>
      </c>
      <c r="B437" s="5" t="s">
        <v>4</v>
      </c>
    </row>
    <row r="438" spans="1:2" ht="14.5">
      <c r="A438" s="5" t="s">
        <v>193</v>
      </c>
      <c r="B438" s="5" t="s">
        <v>4</v>
      </c>
    </row>
    <row r="439" spans="1:2" ht="14.5">
      <c r="A439" s="5" t="s">
        <v>441</v>
      </c>
      <c r="B439" s="5" t="s">
        <v>1</v>
      </c>
    </row>
    <row r="440" spans="1:2" ht="14.5">
      <c r="A440" s="5" t="s">
        <v>275</v>
      </c>
      <c r="B440" s="5" t="s">
        <v>2</v>
      </c>
    </row>
    <row r="441" spans="1:2" ht="14.5">
      <c r="A441" s="5" t="s">
        <v>390</v>
      </c>
      <c r="B441" s="5" t="s">
        <v>4</v>
      </c>
    </row>
    <row r="442" spans="1:2" ht="14.5">
      <c r="A442" s="5" t="s">
        <v>244</v>
      </c>
      <c r="B442" s="5" t="s">
        <v>4</v>
      </c>
    </row>
    <row r="443" spans="1:2" ht="14.5">
      <c r="A443" s="5" t="s">
        <v>125</v>
      </c>
      <c r="B443" s="5" t="s">
        <v>7</v>
      </c>
    </row>
    <row r="444" spans="1:2" ht="14.5">
      <c r="A444" s="5" t="s">
        <v>152</v>
      </c>
      <c r="B444" s="5" t="s">
        <v>2</v>
      </c>
    </row>
    <row r="445" spans="1:2" ht="14.5">
      <c r="A445" s="5" t="s">
        <v>312</v>
      </c>
      <c r="B445" s="5" t="s">
        <v>5</v>
      </c>
    </row>
    <row r="446" spans="1:2" ht="14.5">
      <c r="A446" s="5" t="s">
        <v>625</v>
      </c>
      <c r="B446" s="5" t="s">
        <v>1</v>
      </c>
    </row>
    <row r="447" spans="1:2" ht="14.5">
      <c r="A447" s="5" t="s">
        <v>582</v>
      </c>
      <c r="B447" s="5" t="s">
        <v>1</v>
      </c>
    </row>
    <row r="448" spans="1:2" ht="14.5">
      <c r="A448" s="5" t="s">
        <v>283</v>
      </c>
      <c r="B448" s="5" t="s">
        <v>5</v>
      </c>
    </row>
    <row r="449" spans="1:2" ht="14.5">
      <c r="A449" s="5" t="s">
        <v>483</v>
      </c>
      <c r="B449" s="5" t="s">
        <v>6</v>
      </c>
    </row>
    <row r="450" spans="1:2" ht="14.5">
      <c r="A450" s="5" t="s">
        <v>194</v>
      </c>
      <c r="B450" s="5" t="s">
        <v>5</v>
      </c>
    </row>
    <row r="451" spans="1:2" ht="14.5">
      <c r="A451" s="5" t="s">
        <v>248</v>
      </c>
      <c r="B451" s="5" t="s">
        <v>8</v>
      </c>
    </row>
    <row r="452" spans="1:2" ht="14.5">
      <c r="A452" s="5" t="s">
        <v>633</v>
      </c>
      <c r="B452" s="5" t="s">
        <v>2</v>
      </c>
    </row>
    <row r="453" spans="1:2" ht="14.5">
      <c r="A453" s="5" t="s">
        <v>427</v>
      </c>
      <c r="B453" s="5" t="s">
        <v>2</v>
      </c>
    </row>
    <row r="454" spans="1:2" ht="14.5">
      <c r="A454" s="5" t="s">
        <v>342</v>
      </c>
      <c r="B454" s="5" t="s">
        <v>4</v>
      </c>
    </row>
    <row r="455" spans="1:2" ht="14.5">
      <c r="A455" s="5" t="s">
        <v>107</v>
      </c>
      <c r="B455" s="5" t="s">
        <v>4</v>
      </c>
    </row>
    <row r="456" spans="1:2" ht="14.5">
      <c r="A456" s="5" t="s">
        <v>153</v>
      </c>
      <c r="B456" s="5" t="s">
        <v>4</v>
      </c>
    </row>
    <row r="457" spans="1:2" ht="14.5">
      <c r="A457" s="5" t="s">
        <v>53</v>
      </c>
      <c r="B457" s="5" t="s">
        <v>5</v>
      </c>
    </row>
    <row r="458" spans="1:2" ht="14.5">
      <c r="A458" s="5" t="s">
        <v>35</v>
      </c>
      <c r="B458" s="5" t="s">
        <v>4</v>
      </c>
    </row>
    <row r="459" spans="1:2" ht="14.5">
      <c r="A459" s="5" t="s">
        <v>634</v>
      </c>
      <c r="B459" s="5" t="s">
        <v>4</v>
      </c>
    </row>
    <row r="460" spans="1:2" ht="14.5">
      <c r="A460" s="5" t="s">
        <v>222</v>
      </c>
      <c r="B460" s="5" t="s">
        <v>2</v>
      </c>
    </row>
    <row r="461" spans="1:2" ht="14.5">
      <c r="A461" s="5" t="s">
        <v>557</v>
      </c>
      <c r="B461" s="5" t="s">
        <v>1</v>
      </c>
    </row>
    <row r="462" spans="1:2" ht="14.5">
      <c r="A462" s="5" t="s">
        <v>370</v>
      </c>
      <c r="B462" s="5" t="s">
        <v>1</v>
      </c>
    </row>
    <row r="463" spans="1:2" ht="14.5">
      <c r="A463" s="5" t="s">
        <v>141</v>
      </c>
      <c r="B463" s="5" t="s">
        <v>4</v>
      </c>
    </row>
    <row r="464" spans="1:2" ht="14.5">
      <c r="A464" s="5" t="s">
        <v>130</v>
      </c>
      <c r="B464" s="5" t="s">
        <v>4</v>
      </c>
    </row>
    <row r="465" spans="1:2" ht="14.5">
      <c r="A465" s="5" t="s">
        <v>112</v>
      </c>
      <c r="B465" s="5" t="s">
        <v>2</v>
      </c>
    </row>
    <row r="466" spans="1:2" ht="14.5">
      <c r="A466" s="5" t="s">
        <v>443</v>
      </c>
      <c r="B466" s="5" t="s">
        <v>4</v>
      </c>
    </row>
    <row r="467" spans="1:2" ht="14.5">
      <c r="A467" s="5" t="s">
        <v>558</v>
      </c>
      <c r="B467" s="5" t="s">
        <v>2</v>
      </c>
    </row>
    <row r="468" spans="1:2" ht="14.5">
      <c r="A468" s="5" t="s">
        <v>515</v>
      </c>
      <c r="B468" s="5" t="s">
        <v>2</v>
      </c>
    </row>
    <row r="469" spans="1:2" ht="14.5">
      <c r="A469" s="5" t="s">
        <v>316</v>
      </c>
      <c r="B469" s="5" t="s">
        <v>2</v>
      </c>
    </row>
    <row r="470" spans="1:2" ht="14.5">
      <c r="A470" s="5" t="s">
        <v>341</v>
      </c>
      <c r="B470" s="5" t="s">
        <v>2</v>
      </c>
    </row>
    <row r="471" spans="1:2" ht="14.5">
      <c r="A471" s="5" t="s">
        <v>322</v>
      </c>
      <c r="B471" s="5" t="s">
        <v>2</v>
      </c>
    </row>
    <row r="472" spans="1:2" ht="14.5">
      <c r="A472" s="5" t="s">
        <v>187</v>
      </c>
      <c r="B472" s="5" t="s">
        <v>2</v>
      </c>
    </row>
    <row r="473" spans="1:2" ht="14.5">
      <c r="A473" s="5" t="s">
        <v>346</v>
      </c>
      <c r="B473" s="5" t="s">
        <v>2</v>
      </c>
    </row>
    <row r="474" spans="1:2" ht="14.5">
      <c r="A474" s="5" t="s">
        <v>335</v>
      </c>
      <c r="B474" s="5" t="s">
        <v>2</v>
      </c>
    </row>
    <row r="475" spans="1:2" ht="14.5">
      <c r="A475" s="5" t="s">
        <v>217</v>
      </c>
      <c r="B475" s="5" t="s">
        <v>2</v>
      </c>
    </row>
    <row r="476" spans="1:2" ht="14.5">
      <c r="A476" s="5" t="s">
        <v>330</v>
      </c>
      <c r="B476" s="5" t="s">
        <v>2</v>
      </c>
    </row>
    <row r="477" spans="1:2" ht="14.5">
      <c r="A477" s="5" t="s">
        <v>280</v>
      </c>
      <c r="B477" s="5" t="s">
        <v>2</v>
      </c>
    </row>
    <row r="478" spans="1:2" ht="14.5">
      <c r="A478" s="5" t="s">
        <v>501</v>
      </c>
      <c r="B478" s="5" t="s">
        <v>2</v>
      </c>
    </row>
    <row r="479" spans="1:2" ht="14.5">
      <c r="A479" s="5" t="s">
        <v>372</v>
      </c>
      <c r="B479" s="5" t="s">
        <v>7</v>
      </c>
    </row>
    <row r="480" spans="1:2" ht="14.5">
      <c r="A480" s="5" t="s">
        <v>435</v>
      </c>
      <c r="B480" s="5" t="s">
        <v>2</v>
      </c>
    </row>
    <row r="481" spans="1:2" ht="14.5">
      <c r="A481" s="5" t="s">
        <v>213</v>
      </c>
      <c r="B481" s="5" t="s">
        <v>5</v>
      </c>
    </row>
    <row r="482" spans="1:2" ht="14.5">
      <c r="A482" s="5" t="s">
        <v>591</v>
      </c>
      <c r="B482" s="5" t="s">
        <v>5</v>
      </c>
    </row>
    <row r="483" spans="1:2" ht="14.5">
      <c r="A483" s="5" t="s">
        <v>560</v>
      </c>
      <c r="B483" s="5" t="s">
        <v>5</v>
      </c>
    </row>
    <row r="484" spans="1:2" ht="14.5">
      <c r="A484" s="5" t="s">
        <v>105</v>
      </c>
      <c r="B484" s="5" t="s">
        <v>2</v>
      </c>
    </row>
    <row r="485" spans="1:2" ht="14.5">
      <c r="A485" s="5" t="s">
        <v>453</v>
      </c>
      <c r="B485" s="5" t="s">
        <v>2</v>
      </c>
    </row>
    <row r="486" spans="1:2" ht="14.5">
      <c r="A486" s="5" t="s">
        <v>448</v>
      </c>
      <c r="B486" s="5" t="s">
        <v>2</v>
      </c>
    </row>
    <row r="487" spans="1:2" ht="14.5">
      <c r="A487" s="5" t="s">
        <v>271</v>
      </c>
      <c r="B487" s="5" t="s">
        <v>7</v>
      </c>
    </row>
    <row r="488" spans="1:2" ht="14.5">
      <c r="A488" s="5" t="s">
        <v>172</v>
      </c>
      <c r="B488" s="5" t="s">
        <v>2</v>
      </c>
    </row>
    <row r="489" spans="1:2" ht="14.5">
      <c r="A489" s="5" t="s">
        <v>512</v>
      </c>
      <c r="B489" s="5" t="s">
        <v>6</v>
      </c>
    </row>
    <row r="490" spans="1:2" ht="14.5">
      <c r="A490" s="5" t="s">
        <v>188</v>
      </c>
      <c r="B490" s="5" t="s">
        <v>4</v>
      </c>
    </row>
    <row r="491" spans="1:2" ht="14.5">
      <c r="A491" s="5" t="s">
        <v>136</v>
      </c>
      <c r="B491" s="5" t="s">
        <v>4</v>
      </c>
    </row>
    <row r="492" spans="1:2" ht="14.5">
      <c r="A492" s="5" t="s">
        <v>358</v>
      </c>
      <c r="B492" s="5" t="s">
        <v>2</v>
      </c>
    </row>
    <row r="493" spans="1:2" ht="14.5">
      <c r="A493" s="5" t="s">
        <v>168</v>
      </c>
      <c r="B493" s="5" t="s">
        <v>4</v>
      </c>
    </row>
    <row r="494" spans="1:2" ht="14.5">
      <c r="A494" s="5" t="s">
        <v>207</v>
      </c>
      <c r="B494" s="5" t="s">
        <v>7</v>
      </c>
    </row>
    <row r="495" spans="1:2" ht="14.5">
      <c r="A495" s="5" t="s">
        <v>416</v>
      </c>
      <c r="B495" s="5" t="s">
        <v>4</v>
      </c>
    </row>
    <row r="496" spans="1:2" ht="14.5">
      <c r="A496" s="5" t="s">
        <v>410</v>
      </c>
      <c r="B496" s="5" t="s">
        <v>4</v>
      </c>
    </row>
    <row r="497" spans="1:2" ht="14.5">
      <c r="A497" s="5" t="s">
        <v>466</v>
      </c>
      <c r="B497" s="5" t="s">
        <v>4</v>
      </c>
    </row>
    <row r="498" spans="1:2" ht="14.5">
      <c r="A498" s="5" t="s">
        <v>405</v>
      </c>
      <c r="B498" s="5" t="s">
        <v>5</v>
      </c>
    </row>
    <row r="499" spans="1:2" ht="14.5">
      <c r="A499" s="5" t="s">
        <v>298</v>
      </c>
      <c r="B499" s="5" t="s">
        <v>5</v>
      </c>
    </row>
    <row r="500" spans="1:2" ht="14.5">
      <c r="A500" s="5" t="s">
        <v>399</v>
      </c>
      <c r="B500" s="5" t="s">
        <v>7</v>
      </c>
    </row>
    <row r="501" spans="1:2" ht="14.5">
      <c r="A501" s="5" t="s">
        <v>588</v>
      </c>
      <c r="B501" s="5" t="s">
        <v>1</v>
      </c>
    </row>
    <row r="502" spans="1:2" ht="14.5">
      <c r="A502" s="5" t="s">
        <v>243</v>
      </c>
      <c r="B502" s="5" t="s">
        <v>3</v>
      </c>
    </row>
    <row r="503" spans="1:2" ht="14.5">
      <c r="A503" s="5" t="s">
        <v>315</v>
      </c>
      <c r="B503" s="5" t="s">
        <v>1</v>
      </c>
    </row>
    <row r="504" spans="1:2" ht="14.5">
      <c r="A504" s="5" t="s">
        <v>20</v>
      </c>
      <c r="B504" s="5" t="s">
        <v>6</v>
      </c>
    </row>
    <row r="505" spans="1:2" ht="14.5">
      <c r="A505" s="5" t="s">
        <v>132</v>
      </c>
      <c r="B505" s="5" t="s">
        <v>7</v>
      </c>
    </row>
    <row r="506" spans="1:2" ht="14.5">
      <c r="A506" s="5" t="s">
        <v>306</v>
      </c>
      <c r="B506" s="5" t="s">
        <v>7</v>
      </c>
    </row>
    <row r="507" spans="1:2" ht="14.5">
      <c r="A507" s="5" t="s">
        <v>170</v>
      </c>
      <c r="B507" s="5" t="s">
        <v>7</v>
      </c>
    </row>
    <row r="508" spans="1:2" ht="14.5">
      <c r="A508" s="5" t="s">
        <v>442</v>
      </c>
      <c r="B508" s="5" t="s">
        <v>2</v>
      </c>
    </row>
    <row r="509" spans="1:2" ht="14.5">
      <c r="A509" s="5" t="s">
        <v>60</v>
      </c>
      <c r="B509" s="5" t="s">
        <v>7</v>
      </c>
    </row>
    <row r="510" spans="1:2" ht="14.5">
      <c r="A510" s="5" t="s">
        <v>189</v>
      </c>
      <c r="B510" s="5" t="s">
        <v>7</v>
      </c>
    </row>
    <row r="511" spans="1:2" ht="14.5">
      <c r="A511" s="5" t="s">
        <v>138</v>
      </c>
      <c r="B511" s="5" t="s">
        <v>7</v>
      </c>
    </row>
    <row r="512" spans="1:2" ht="14.5">
      <c r="A512" s="5" t="s">
        <v>402</v>
      </c>
      <c r="B512" s="5" t="s">
        <v>2</v>
      </c>
    </row>
    <row r="513" spans="1:2" ht="14.5">
      <c r="A513" s="5" t="s">
        <v>540</v>
      </c>
      <c r="B513" s="5" t="s">
        <v>4</v>
      </c>
    </row>
    <row r="514" spans="1:2" ht="14.5">
      <c r="A514" s="5" t="s">
        <v>360</v>
      </c>
      <c r="B514" s="5" t="s">
        <v>5</v>
      </c>
    </row>
    <row r="515" spans="1:2" ht="14.5">
      <c r="A515" s="5" t="s">
        <v>177</v>
      </c>
      <c r="B515" s="5" t="s">
        <v>7</v>
      </c>
    </row>
    <row r="516" spans="1:2" ht="14.5">
      <c r="A516" s="5" t="s">
        <v>367</v>
      </c>
      <c r="B516" s="5" t="s">
        <v>5</v>
      </c>
    </row>
    <row r="517" spans="1:2" ht="14.5">
      <c r="A517" s="5" t="s">
        <v>408</v>
      </c>
      <c r="B517" s="5" t="s">
        <v>1</v>
      </c>
    </row>
    <row r="518" spans="1:2" ht="14.5">
      <c r="A518" s="5" t="s">
        <v>269</v>
      </c>
      <c r="B518" s="5" t="s">
        <v>5</v>
      </c>
    </row>
    <row r="519" spans="1:2" ht="14.5">
      <c r="A519" s="5" t="s">
        <v>55</v>
      </c>
      <c r="B519" s="5" t="s">
        <v>8</v>
      </c>
    </row>
    <row r="520" spans="1:2" ht="14.5">
      <c r="A520" s="5" t="s">
        <v>378</v>
      </c>
      <c r="B520" s="5" t="s">
        <v>5</v>
      </c>
    </row>
    <row r="521" spans="1:2" ht="14.5">
      <c r="A521" s="5" t="s">
        <v>200</v>
      </c>
      <c r="B521" s="5" t="s">
        <v>5</v>
      </c>
    </row>
    <row r="522" spans="1:2" ht="14.5">
      <c r="A522" s="5" t="s">
        <v>159</v>
      </c>
      <c r="B522" s="5" t="s">
        <v>4</v>
      </c>
    </row>
    <row r="523" spans="1:2" ht="14.5">
      <c r="A523" s="5" t="s">
        <v>145</v>
      </c>
      <c r="B523" s="5" t="s">
        <v>2</v>
      </c>
    </row>
    <row r="524" spans="1:2" ht="14.5">
      <c r="A524" s="5" t="s">
        <v>630</v>
      </c>
      <c r="B524" s="5" t="s">
        <v>7</v>
      </c>
    </row>
    <row r="525" spans="1:2" ht="14.5">
      <c r="A525" s="5" t="s">
        <v>545</v>
      </c>
      <c r="B525" s="5" t="s">
        <v>4</v>
      </c>
    </row>
    <row r="526" spans="1:2" ht="14.5">
      <c r="A526" s="5" t="s">
        <v>123</v>
      </c>
      <c r="B526" s="5" t="s">
        <v>4</v>
      </c>
    </row>
    <row r="527" spans="1:2" ht="14.5">
      <c r="A527" s="5" t="s">
        <v>22</v>
      </c>
      <c r="B527" s="5" t="s">
        <v>8</v>
      </c>
    </row>
    <row r="528" spans="1:2" ht="14.5">
      <c r="A528" s="5" t="s">
        <v>117</v>
      </c>
      <c r="B528" s="5" t="s">
        <v>2</v>
      </c>
    </row>
    <row r="529" spans="1:2" ht="14.5">
      <c r="A529" s="5" t="s">
        <v>204</v>
      </c>
      <c r="B529" s="5" t="s">
        <v>2</v>
      </c>
    </row>
    <row r="530" spans="1:2" ht="14.5">
      <c r="A530" s="5" t="s">
        <v>329</v>
      </c>
      <c r="B530" s="5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2"/>
  <sheetViews>
    <sheetView topLeftCell="G1" workbookViewId="0">
      <pane ySplit="1" topLeftCell="A20" activePane="bottomLeft" state="frozen"/>
      <selection pane="bottomLeft" activeCell="G79" sqref="G79"/>
    </sheetView>
  </sheetViews>
  <sheetFormatPr defaultColWidth="12.6328125" defaultRowHeight="15.75" customHeight="1"/>
  <cols>
    <col min="1" max="1" width="30.81640625" bestFit="1" customWidth="1"/>
    <col min="2" max="2" width="25.54296875" bestFit="1" customWidth="1"/>
    <col min="3" max="3" width="17.26953125" bestFit="1" customWidth="1"/>
    <col min="4" max="4" width="25.1796875" bestFit="1" customWidth="1"/>
    <col min="5" max="5" width="25.7265625" bestFit="1" customWidth="1"/>
    <col min="6" max="6" width="25.81640625" bestFit="1" customWidth="1"/>
    <col min="7" max="7" width="22.453125" bestFit="1" customWidth="1"/>
    <col min="8" max="8" width="20.1796875" bestFit="1" customWidth="1"/>
    <col min="9" max="9" width="23.6328125" bestFit="1" customWidth="1"/>
  </cols>
  <sheetData>
    <row r="1" spans="1:9" ht="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5.75" customHeight="1">
      <c r="A2" s="2" t="s">
        <v>471</v>
      </c>
      <c r="B2" s="2" t="s">
        <v>375</v>
      </c>
      <c r="C2" s="2" t="s">
        <v>376</v>
      </c>
      <c r="D2" s="2" t="s">
        <v>84</v>
      </c>
      <c r="E2" s="2" t="s">
        <v>101</v>
      </c>
      <c r="F2" s="2" t="s">
        <v>615</v>
      </c>
      <c r="G2" s="2" t="str">
        <f ca="1">IFERROR(__xludf.DUMMYFUNCTION("query(
        {'Spell Data'!$A$2:$B$530},
        ""Select Col1 where Col2='""&amp;G$1&amp;""'""
     )"),"Abi-Dalzim's Horrid Wilting")</f>
        <v>Abi-Dalzim's Horrid Wilting</v>
      </c>
      <c r="H2" s="2" t="s">
        <v>381</v>
      </c>
      <c r="I2" s="2" t="s">
        <v>49</v>
      </c>
    </row>
    <row r="3" spans="1:9" ht="15.75" customHeight="1">
      <c r="A3" s="2" t="s">
        <v>265</v>
      </c>
      <c r="B3" s="2" t="s">
        <v>619</v>
      </c>
      <c r="C3" s="2" t="s">
        <v>46</v>
      </c>
      <c r="D3" s="2" t="s">
        <v>502</v>
      </c>
      <c r="E3" s="2" t="s">
        <v>534</v>
      </c>
      <c r="F3" s="2" t="s">
        <v>41</v>
      </c>
      <c r="G3" s="2" t="str">
        <f ca="1">IFERROR(__xludf.DUMMYFUNCTION("""COMPUTED_VALUE"""),"Aid")</f>
        <v>Aid</v>
      </c>
      <c r="H3" s="2" t="s">
        <v>355</v>
      </c>
      <c r="I3" s="2" t="s">
        <v>208</v>
      </c>
    </row>
    <row r="4" spans="1:9" ht="15.75" customHeight="1">
      <c r="A4" s="2" t="s">
        <v>203</v>
      </c>
      <c r="B4" s="2" t="s">
        <v>602</v>
      </c>
      <c r="C4" s="2" t="s">
        <v>173</v>
      </c>
      <c r="D4" s="2" t="s">
        <v>627</v>
      </c>
      <c r="E4" s="2" t="s">
        <v>148</v>
      </c>
      <c r="F4" s="2" t="s">
        <v>475</v>
      </c>
      <c r="G4" s="2" t="str">
        <f ca="1">IFERROR(__xludf.DUMMYFUNCTION("""COMPUTED_VALUE"""),"Animate Dead")</f>
        <v>Animate Dead</v>
      </c>
      <c r="H4" s="2" t="s">
        <v>549</v>
      </c>
      <c r="I4" s="2" t="s">
        <v>382</v>
      </c>
    </row>
    <row r="5" spans="1:9" ht="15.75" customHeight="1">
      <c r="A5" s="2" t="s">
        <v>127</v>
      </c>
      <c r="B5" s="2" t="s">
        <v>389</v>
      </c>
      <c r="C5" s="2" t="s">
        <v>310</v>
      </c>
      <c r="D5" s="2" t="s">
        <v>596</v>
      </c>
      <c r="E5" s="2" t="s">
        <v>245</v>
      </c>
      <c r="F5" s="2" t="s">
        <v>78</v>
      </c>
      <c r="G5" s="2" t="str">
        <f ca="1">IFERROR(__xludf.DUMMYFUNCTION("""COMPUTED_VALUE"""),"Beltyn's Burning Blood")</f>
        <v>Beltyn's Burning Blood</v>
      </c>
      <c r="H5" s="2" t="s">
        <v>80</v>
      </c>
      <c r="I5" s="2" t="s">
        <v>529</v>
      </c>
    </row>
    <row r="6" spans="1:9" ht="15.75" customHeight="1">
      <c r="A6" s="2" t="s">
        <v>24</v>
      </c>
      <c r="B6" s="2" t="s">
        <v>589</v>
      </c>
      <c r="C6" s="2" t="s">
        <v>75</v>
      </c>
      <c r="D6" s="2" t="s">
        <v>174</v>
      </c>
      <c r="E6" s="2" t="s">
        <v>114</v>
      </c>
      <c r="F6" s="2" t="s">
        <v>629</v>
      </c>
      <c r="G6" s="2" t="str">
        <f ca="1">IFERROR(__xludf.DUMMYFUNCTION("""COMPUTED_VALUE"""),"Cause Critical Wounds")</f>
        <v>Cause Critical Wounds</v>
      </c>
      <c r="H6" s="2" t="s">
        <v>572</v>
      </c>
    </row>
    <row r="7" spans="1:9" ht="15.75" customHeight="1">
      <c r="A7" s="2" t="s">
        <v>44</v>
      </c>
      <c r="B7" s="2" t="s">
        <v>52</v>
      </c>
      <c r="C7" s="2" t="s">
        <v>403</v>
      </c>
      <c r="D7" s="2" t="s">
        <v>253</v>
      </c>
      <c r="E7" s="2" t="s">
        <v>230</v>
      </c>
      <c r="F7" s="2" t="s">
        <v>547</v>
      </c>
      <c r="G7" s="2" t="str">
        <f ca="1">IFERROR(__xludf.DUMMYFUNCTION("""COMPUTED_VALUE"""),"Cause Light Wounds")</f>
        <v>Cause Light Wounds</v>
      </c>
      <c r="H7" s="2" t="s">
        <v>418</v>
      </c>
    </row>
    <row r="8" spans="1:9" ht="15.75" customHeight="1">
      <c r="A8" s="2" t="s">
        <v>161</v>
      </c>
      <c r="B8" s="2" t="s">
        <v>242</v>
      </c>
      <c r="C8" s="2" t="s">
        <v>267</v>
      </c>
      <c r="D8" s="2" t="s">
        <v>229</v>
      </c>
      <c r="E8" s="2" t="s">
        <v>577</v>
      </c>
      <c r="F8" s="2" t="s">
        <v>571</v>
      </c>
      <c r="G8" s="2" t="str">
        <f ca="1">IFERROR(__xludf.DUMMYFUNCTION("""COMPUTED_VALUE"""),"Cause Medium Wounds")</f>
        <v>Cause Medium Wounds</v>
      </c>
      <c r="H8" s="2" t="s">
        <v>394</v>
      </c>
    </row>
    <row r="9" spans="1:9" ht="15.75" customHeight="1">
      <c r="A9" s="2" t="s">
        <v>104</v>
      </c>
      <c r="B9" s="2" t="s">
        <v>552</v>
      </c>
      <c r="C9" s="2" t="s">
        <v>30</v>
      </c>
      <c r="D9" s="2" t="s">
        <v>553</v>
      </c>
      <c r="E9" s="2" t="s">
        <v>12</v>
      </c>
      <c r="F9" s="2" t="s">
        <v>578</v>
      </c>
      <c r="G9" s="2" t="str">
        <f ca="1">IFERROR(__xludf.DUMMYFUNCTION("""COMPUTED_VALUE"""),"Cause Moderate Wounds")</f>
        <v>Cause Moderate Wounds</v>
      </c>
      <c r="H9" s="2" t="s">
        <v>528</v>
      </c>
    </row>
    <row r="10" spans="1:9" ht="15.75" customHeight="1">
      <c r="A10" s="2" t="s">
        <v>134</v>
      </c>
      <c r="B10" s="2" t="s">
        <v>460</v>
      </c>
      <c r="C10" s="2" t="s">
        <v>146</v>
      </c>
      <c r="D10" s="2" t="s">
        <v>621</v>
      </c>
      <c r="E10" s="2" t="s">
        <v>19</v>
      </c>
      <c r="F10" s="2" t="s">
        <v>246</v>
      </c>
      <c r="G10" s="2" t="str">
        <f ca="1">IFERROR(__xludf.DUMMYFUNCTION("""COMPUTED_VALUE"""),"Cause Serious Wounds")</f>
        <v>Cause Serious Wounds</v>
      </c>
      <c r="H10" s="2" t="s">
        <v>498</v>
      </c>
    </row>
    <row r="11" spans="1:9" ht="15.75" customHeight="1">
      <c r="A11" s="2" t="s">
        <v>508</v>
      </c>
      <c r="B11" s="2" t="s">
        <v>303</v>
      </c>
      <c r="C11" s="2" t="s">
        <v>428</v>
      </c>
      <c r="D11" s="2" t="s">
        <v>524</v>
      </c>
      <c r="E11" s="2" t="s">
        <v>175</v>
      </c>
      <c r="F11" s="2" t="s">
        <v>255</v>
      </c>
      <c r="G11" s="2" t="str">
        <f ca="1">IFERROR(__xludf.DUMMYFUNCTION("""COMPUTED_VALUE"""),"Chill Touch")</f>
        <v>Chill Touch</v>
      </c>
      <c r="H11" s="2" t="s">
        <v>240</v>
      </c>
    </row>
    <row r="12" spans="1:9" ht="15.75" customHeight="1">
      <c r="A12" s="2" t="s">
        <v>250</v>
      </c>
      <c r="B12" s="2" t="s">
        <v>45</v>
      </c>
      <c r="C12" s="2" t="s">
        <v>281</v>
      </c>
      <c r="D12" s="2" t="s">
        <v>449</v>
      </c>
      <c r="E12" s="2" t="s">
        <v>90</v>
      </c>
      <c r="F12" s="2" t="s">
        <v>555</v>
      </c>
      <c r="G12" s="2" t="str">
        <f ca="1">IFERROR(__xludf.DUMMYFUNCTION("""COMPUTED_VALUE"""),"Circle of Bones")</f>
        <v>Circle of Bones</v>
      </c>
      <c r="H12" s="2" t="s">
        <v>580</v>
      </c>
    </row>
    <row r="13" spans="1:9" ht="15.75" customHeight="1">
      <c r="A13" s="2" t="s">
        <v>357</v>
      </c>
      <c r="B13" s="2" t="s">
        <v>351</v>
      </c>
      <c r="C13" s="2" t="s">
        <v>516</v>
      </c>
      <c r="D13" s="2" t="s">
        <v>481</v>
      </c>
      <c r="E13" s="2" t="s">
        <v>142</v>
      </c>
      <c r="F13" s="2" t="s">
        <v>438</v>
      </c>
      <c r="G13" s="2" t="str">
        <f ca="1">IFERROR(__xludf.DUMMYFUNCTION("""COMPUTED_VALUE"""),"Contagion")</f>
        <v>Contagion</v>
      </c>
      <c r="H13" s="2" t="s">
        <v>293</v>
      </c>
    </row>
    <row r="14" spans="1:9" ht="15.75" customHeight="1">
      <c r="A14" s="2" t="s">
        <v>151</v>
      </c>
      <c r="B14" s="2" t="s">
        <v>626</v>
      </c>
      <c r="C14" s="2" t="s">
        <v>252</v>
      </c>
      <c r="D14" s="2" t="s">
        <v>377</v>
      </c>
      <c r="E14" s="2" t="s">
        <v>525</v>
      </c>
      <c r="F14" s="2" t="s">
        <v>526</v>
      </c>
      <c r="G14" s="2" t="s">
        <v>278</v>
      </c>
      <c r="H14" s="2" t="s">
        <v>327</v>
      </c>
    </row>
    <row r="15" spans="1:9" ht="15.75" customHeight="1">
      <c r="A15" s="2" t="s">
        <v>93</v>
      </c>
      <c r="B15" s="2" t="s">
        <v>523</v>
      </c>
      <c r="C15" s="2" t="s">
        <v>620</v>
      </c>
      <c r="D15" s="2" t="s">
        <v>590</v>
      </c>
      <c r="E15" s="2" t="s">
        <v>462</v>
      </c>
      <c r="F15" s="2" t="s">
        <v>176</v>
      </c>
      <c r="G15" s="2" t="s">
        <v>484</v>
      </c>
      <c r="H15" s="2" t="s">
        <v>300</v>
      </c>
    </row>
    <row r="16" spans="1:9" ht="15.75" customHeight="1">
      <c r="A16" s="2" t="s">
        <v>401</v>
      </c>
      <c r="B16" s="2" t="s">
        <v>259</v>
      </c>
      <c r="C16" s="2" t="s">
        <v>63</v>
      </c>
      <c r="D16" s="2" t="s">
        <v>347</v>
      </c>
      <c r="E16" s="2" t="s">
        <v>554</v>
      </c>
      <c r="F16" s="2" t="s">
        <v>423</v>
      </c>
      <c r="G16" s="2" t="s">
        <v>548</v>
      </c>
      <c r="H16" s="2" t="s">
        <v>115</v>
      </c>
    </row>
    <row r="17" spans="1:8" ht="15.75" customHeight="1">
      <c r="A17" s="2" t="s">
        <v>221</v>
      </c>
      <c r="B17" s="2" t="s">
        <v>472</v>
      </c>
      <c r="C17" s="2" t="s">
        <v>235</v>
      </c>
      <c r="D17" s="2" t="s">
        <v>421</v>
      </c>
      <c r="E17" s="2" t="s">
        <v>482</v>
      </c>
      <c r="F17" s="2" t="s">
        <v>519</v>
      </c>
      <c r="G17" s="2" t="s">
        <v>319</v>
      </c>
      <c r="H17" s="2" t="s">
        <v>272</v>
      </c>
    </row>
    <row r="18" spans="1:8" ht="15.75" customHeight="1">
      <c r="A18" s="2" t="s">
        <v>447</v>
      </c>
      <c r="B18" s="2" t="s">
        <v>18</v>
      </c>
      <c r="C18" s="2" t="s">
        <v>106</v>
      </c>
      <c r="D18" s="2" t="s">
        <v>404</v>
      </c>
      <c r="E18" s="2" t="s">
        <v>254</v>
      </c>
      <c r="F18" s="2" t="s">
        <v>155</v>
      </c>
      <c r="G18" s="2" t="s">
        <v>201</v>
      </c>
      <c r="H18" s="2" t="s">
        <v>638</v>
      </c>
    </row>
    <row r="19" spans="1:8" ht="15.75" customHeight="1">
      <c r="A19" s="2" t="s">
        <v>179</v>
      </c>
      <c r="B19" s="2" t="s">
        <v>128</v>
      </c>
      <c r="C19" s="2" t="s">
        <v>473</v>
      </c>
      <c r="D19" s="2" t="s">
        <v>147</v>
      </c>
      <c r="E19" s="2" t="s">
        <v>635</v>
      </c>
      <c r="F19" s="2" t="s">
        <v>137</v>
      </c>
      <c r="G19" s="2" t="s">
        <v>457</v>
      </c>
      <c r="H19" s="2" t="s">
        <v>110</v>
      </c>
    </row>
    <row r="20" spans="1:8" ht="15.75" customHeight="1">
      <c r="A20" s="2" t="s">
        <v>345</v>
      </c>
      <c r="B20" s="2" t="s">
        <v>62</v>
      </c>
      <c r="C20" s="2" t="s">
        <v>129</v>
      </c>
      <c r="D20" s="2" t="s">
        <v>323</v>
      </c>
      <c r="E20" s="2" t="s">
        <v>40</v>
      </c>
      <c r="F20" s="2" t="s">
        <v>431</v>
      </c>
      <c r="G20" s="2" t="s">
        <v>469</v>
      </c>
      <c r="H20" s="2" t="s">
        <v>184</v>
      </c>
    </row>
    <row r="21" spans="1:8" ht="15.75" customHeight="1">
      <c r="A21" s="2" t="s">
        <v>302</v>
      </c>
      <c r="B21" s="2" t="s">
        <v>544</v>
      </c>
      <c r="C21" s="2" t="s">
        <v>243</v>
      </c>
      <c r="D21" s="2" t="s">
        <v>311</v>
      </c>
      <c r="E21" s="2" t="s">
        <v>489</v>
      </c>
      <c r="F21" s="2" t="s">
        <v>456</v>
      </c>
      <c r="G21" s="2" t="s">
        <v>149</v>
      </c>
      <c r="H21" s="2" t="s">
        <v>362</v>
      </c>
    </row>
    <row r="22" spans="1:8" ht="15.75" customHeight="1">
      <c r="A22" s="2" t="s">
        <v>632</v>
      </c>
      <c r="B22" s="2" t="s">
        <v>480</v>
      </c>
      <c r="C22" s="6" t="s">
        <v>657</v>
      </c>
      <c r="D22" s="2" t="s">
        <v>260</v>
      </c>
      <c r="E22" s="2" t="s">
        <v>154</v>
      </c>
      <c r="F22" s="2" t="s">
        <v>325</v>
      </c>
      <c r="G22" s="2" t="s">
        <v>256</v>
      </c>
      <c r="H22" s="2" t="s">
        <v>477</v>
      </c>
    </row>
    <row r="23" spans="1:8" ht="15.75" customHeight="1">
      <c r="A23" s="2" t="s">
        <v>233</v>
      </c>
      <c r="B23" s="2" t="s">
        <v>409</v>
      </c>
      <c r="D23" s="2" t="s">
        <v>461</v>
      </c>
      <c r="E23" s="2" t="s">
        <v>169</v>
      </c>
      <c r="F23" s="2" t="s">
        <v>496</v>
      </c>
      <c r="G23" s="2" t="s">
        <v>21</v>
      </c>
      <c r="H23" s="2" t="s">
        <v>333</v>
      </c>
    </row>
    <row r="24" spans="1:8" ht="12.5">
      <c r="A24" s="2" t="s">
        <v>340</v>
      </c>
      <c r="B24" s="2" t="s">
        <v>211</v>
      </c>
      <c r="D24" s="2" t="s">
        <v>268</v>
      </c>
      <c r="E24" s="2" t="s">
        <v>585</v>
      </c>
      <c r="F24" s="2" t="s">
        <v>598</v>
      </c>
      <c r="G24" s="2" t="s">
        <v>579</v>
      </c>
      <c r="H24" s="2" t="s">
        <v>451</v>
      </c>
    </row>
    <row r="25" spans="1:8" ht="12.5">
      <c r="A25" s="2" t="s">
        <v>321</v>
      </c>
      <c r="B25" s="2" t="s">
        <v>234</v>
      </c>
      <c r="D25" s="2" t="s">
        <v>584</v>
      </c>
      <c r="E25" s="2" t="s">
        <v>277</v>
      </c>
      <c r="F25" s="2" t="s">
        <v>66</v>
      </c>
      <c r="G25" s="2" t="s">
        <v>285</v>
      </c>
      <c r="H25" s="2" t="s">
        <v>413</v>
      </c>
    </row>
    <row r="26" spans="1:8" ht="12.5">
      <c r="A26" s="2" t="s">
        <v>186</v>
      </c>
      <c r="B26" s="2" t="s">
        <v>29</v>
      </c>
      <c r="D26" s="2" t="s">
        <v>58</v>
      </c>
      <c r="E26" s="2" t="s">
        <v>85</v>
      </c>
      <c r="F26" s="2" t="s">
        <v>592</v>
      </c>
      <c r="G26" s="2" t="s">
        <v>439</v>
      </c>
      <c r="H26" s="2" t="s">
        <v>506</v>
      </c>
    </row>
    <row r="27" spans="1:8" ht="12.5">
      <c r="A27" s="2" t="s">
        <v>434</v>
      </c>
      <c r="B27" s="2" t="s">
        <v>228</v>
      </c>
      <c r="D27" s="2" t="s">
        <v>64</v>
      </c>
      <c r="E27" s="2" t="s">
        <v>59</v>
      </c>
      <c r="F27" s="2" t="s">
        <v>54</v>
      </c>
      <c r="G27" s="2" t="s">
        <v>599</v>
      </c>
      <c r="H27" s="2" t="s">
        <v>593</v>
      </c>
    </row>
    <row r="28" spans="1:8" ht="12.5">
      <c r="A28" s="2" t="s">
        <v>396</v>
      </c>
      <c r="B28" s="2" t="s">
        <v>15</v>
      </c>
      <c r="D28" s="2" t="s">
        <v>205</v>
      </c>
      <c r="E28" s="2" t="s">
        <v>614</v>
      </c>
      <c r="F28" s="2" t="s">
        <v>379</v>
      </c>
      <c r="G28" s="2" t="s">
        <v>13</v>
      </c>
      <c r="H28" s="2" t="s">
        <v>286</v>
      </c>
    </row>
    <row r="29" spans="1:8" ht="12.5">
      <c r="A29" s="2" t="s">
        <v>374</v>
      </c>
      <c r="B29" s="2" t="s">
        <v>140</v>
      </c>
      <c r="D29" s="2" t="s">
        <v>317</v>
      </c>
      <c r="E29" s="2" t="s">
        <v>65</v>
      </c>
      <c r="F29" s="2" t="s">
        <v>609</v>
      </c>
      <c r="G29" s="2" t="s">
        <v>616</v>
      </c>
      <c r="H29" s="2" t="s">
        <v>248</v>
      </c>
    </row>
    <row r="30" spans="1:8" ht="12.5">
      <c r="A30" s="2" t="s">
        <v>197</v>
      </c>
      <c r="B30" s="2" t="s">
        <v>595</v>
      </c>
      <c r="D30" s="2" t="s">
        <v>236</v>
      </c>
      <c r="E30" s="2" t="s">
        <v>417</v>
      </c>
      <c r="F30" s="2" t="s">
        <v>636</v>
      </c>
      <c r="G30" s="2" t="s">
        <v>386</v>
      </c>
      <c r="H30" s="2" t="s">
        <v>55</v>
      </c>
    </row>
    <row r="31" spans="1:8" ht="12.5">
      <c r="A31" s="2" t="s">
        <v>210</v>
      </c>
      <c r="B31" s="2" t="s">
        <v>25</v>
      </c>
      <c r="D31" s="2" t="s">
        <v>352</v>
      </c>
      <c r="E31" s="2" t="s">
        <v>182</v>
      </c>
      <c r="F31" s="2" t="s">
        <v>490</v>
      </c>
      <c r="G31" s="2" t="s">
        <v>120</v>
      </c>
      <c r="H31" s="2" t="s">
        <v>22</v>
      </c>
    </row>
    <row r="32" spans="1:8" ht="12.5">
      <c r="A32" s="2" t="s">
        <v>415</v>
      </c>
      <c r="B32" s="2" t="s">
        <v>57</v>
      </c>
      <c r="D32" s="2" t="s">
        <v>488</v>
      </c>
      <c r="E32" s="2" t="s">
        <v>597</v>
      </c>
      <c r="F32" s="2" t="s">
        <v>164</v>
      </c>
      <c r="G32" s="2" t="s">
        <v>445</v>
      </c>
    </row>
    <row r="33" spans="1:7" ht="12.5">
      <c r="A33" s="2" t="s">
        <v>274</v>
      </c>
      <c r="B33" s="2" t="s">
        <v>296</v>
      </c>
      <c r="D33" s="2" t="s">
        <v>603</v>
      </c>
      <c r="E33" s="2" t="s">
        <v>503</v>
      </c>
      <c r="F33" s="2" t="s">
        <v>392</v>
      </c>
      <c r="G33" s="2" t="s">
        <v>368</v>
      </c>
    </row>
    <row r="34" spans="1:7" ht="12.5">
      <c r="A34" s="2" t="s">
        <v>68</v>
      </c>
      <c r="B34" s="2" t="s">
        <v>465</v>
      </c>
      <c r="D34" s="2" t="s">
        <v>454</v>
      </c>
      <c r="E34" s="2" t="s">
        <v>628</v>
      </c>
      <c r="F34" s="2" t="s">
        <v>109</v>
      </c>
      <c r="G34" s="2" t="s">
        <v>505</v>
      </c>
    </row>
    <row r="35" spans="1:7" ht="12.5">
      <c r="A35" s="2" t="s">
        <v>227</v>
      </c>
      <c r="B35" s="2" t="s">
        <v>251</v>
      </c>
      <c r="D35" s="2" t="s">
        <v>70</v>
      </c>
      <c r="E35" s="2" t="s">
        <v>511</v>
      </c>
      <c r="F35" s="2" t="s">
        <v>468</v>
      </c>
      <c r="G35" s="2" t="s">
        <v>361</v>
      </c>
    </row>
    <row r="36" spans="1:7" ht="12.5">
      <c r="A36" s="2" t="s">
        <v>574</v>
      </c>
      <c r="B36" s="2" t="s">
        <v>69</v>
      </c>
      <c r="D36" s="2" t="s">
        <v>336</v>
      </c>
      <c r="E36" s="2" t="s">
        <v>608</v>
      </c>
      <c r="F36" s="2" t="s">
        <v>270</v>
      </c>
      <c r="G36" s="2" t="s">
        <v>313</v>
      </c>
    </row>
    <row r="37" spans="1:7" ht="12.5">
      <c r="A37" s="2" t="s">
        <v>563</v>
      </c>
      <c r="B37" s="2" t="s">
        <v>94</v>
      </c>
      <c r="D37" s="2" t="s">
        <v>576</v>
      </c>
      <c r="E37" s="2" t="s">
        <v>206</v>
      </c>
      <c r="F37" s="2" t="s">
        <v>284</v>
      </c>
      <c r="G37" s="2" t="s">
        <v>393</v>
      </c>
    </row>
    <row r="38" spans="1:7" ht="12.5">
      <c r="A38" s="2" t="s">
        <v>28</v>
      </c>
      <c r="B38" s="2" t="s">
        <v>607</v>
      </c>
      <c r="D38" s="2" t="s">
        <v>559</v>
      </c>
      <c r="E38" s="2" t="s">
        <v>237</v>
      </c>
      <c r="F38" s="2" t="s">
        <v>623</v>
      </c>
      <c r="G38" s="2" t="s">
        <v>497</v>
      </c>
    </row>
    <row r="39" spans="1:7" ht="12.5">
      <c r="A39" s="2" t="s">
        <v>388</v>
      </c>
      <c r="B39" s="2" t="s">
        <v>365</v>
      </c>
      <c r="D39" s="2" t="s">
        <v>331</v>
      </c>
      <c r="E39" s="2" t="s">
        <v>444</v>
      </c>
      <c r="F39" s="2" t="s">
        <v>561</v>
      </c>
      <c r="G39" s="2" t="s">
        <v>348</v>
      </c>
    </row>
    <row r="40" spans="1:7" ht="12.5">
      <c r="A40" s="2" t="s">
        <v>258</v>
      </c>
      <c r="B40" s="2" t="s">
        <v>122</v>
      </c>
      <c r="D40" s="2" t="s">
        <v>510</v>
      </c>
      <c r="E40" s="2" t="s">
        <v>305</v>
      </c>
      <c r="F40" s="2" t="s">
        <v>586</v>
      </c>
      <c r="G40" s="2" t="s">
        <v>343</v>
      </c>
    </row>
    <row r="41" spans="1:7" ht="12.5">
      <c r="A41" s="2" t="s">
        <v>288</v>
      </c>
      <c r="B41" s="2" t="s">
        <v>612</v>
      </c>
      <c r="D41" s="2" t="s">
        <v>613</v>
      </c>
      <c r="E41" s="2" t="s">
        <v>77</v>
      </c>
      <c r="F41" s="2" t="s">
        <v>504</v>
      </c>
      <c r="G41" s="2" t="s">
        <v>476</v>
      </c>
    </row>
    <row r="42" spans="1:7" ht="12.5">
      <c r="A42" s="2" t="s">
        <v>51</v>
      </c>
      <c r="B42" s="2" t="s">
        <v>397</v>
      </c>
      <c r="D42" s="2" t="s">
        <v>385</v>
      </c>
      <c r="E42" s="2" t="s">
        <v>108</v>
      </c>
      <c r="F42" s="2" t="s">
        <v>238</v>
      </c>
      <c r="G42" s="2" t="s">
        <v>338</v>
      </c>
    </row>
    <row r="43" spans="1:7" ht="12.5">
      <c r="A43" s="2" t="s">
        <v>479</v>
      </c>
      <c r="B43" s="2" t="s">
        <v>532</v>
      </c>
      <c r="D43" s="2" t="s">
        <v>199</v>
      </c>
      <c r="E43" s="2" t="s">
        <v>124</v>
      </c>
      <c r="F43" s="2" t="s">
        <v>535</v>
      </c>
      <c r="G43" s="2" t="s">
        <v>527</v>
      </c>
    </row>
    <row r="44" spans="1:7" ht="12.5">
      <c r="A44" s="2" t="s">
        <v>82</v>
      </c>
      <c r="B44" s="2" t="s">
        <v>88</v>
      </c>
      <c r="D44" s="2" t="s">
        <v>118</v>
      </c>
      <c r="E44" s="2" t="s">
        <v>261</v>
      </c>
      <c r="F44" s="2" t="s">
        <v>47</v>
      </c>
      <c r="G44" s="2" t="s">
        <v>231</v>
      </c>
    </row>
    <row r="45" spans="1:7" ht="12.5">
      <c r="A45" s="2" t="s">
        <v>618</v>
      </c>
      <c r="B45" s="2" t="s">
        <v>493</v>
      </c>
      <c r="D45" s="2" t="s">
        <v>565</v>
      </c>
      <c r="E45" s="2" t="s">
        <v>291</v>
      </c>
      <c r="F45" s="2" t="s">
        <v>262</v>
      </c>
      <c r="G45" s="2" t="s">
        <v>412</v>
      </c>
    </row>
    <row r="46" spans="1:7" ht="12.5">
      <c r="A46" s="2" t="s">
        <v>551</v>
      </c>
      <c r="B46" s="2" t="s">
        <v>34</v>
      </c>
      <c r="D46" s="2" t="s">
        <v>517</v>
      </c>
      <c r="E46" s="2" t="s">
        <v>518</v>
      </c>
      <c r="F46" s="2" t="s">
        <v>483</v>
      </c>
      <c r="G46" s="2" t="s">
        <v>214</v>
      </c>
    </row>
    <row r="47" spans="1:7" ht="12.5">
      <c r="A47" s="2" t="s">
        <v>459</v>
      </c>
      <c r="B47" s="2" t="s">
        <v>83</v>
      </c>
      <c r="D47" s="2" t="s">
        <v>163</v>
      </c>
      <c r="E47" s="2" t="s">
        <v>437</v>
      </c>
      <c r="F47" s="2" t="s">
        <v>512</v>
      </c>
      <c r="G47" s="2" t="s">
        <v>48</v>
      </c>
    </row>
    <row r="48" spans="1:7" ht="12.5">
      <c r="A48" s="2" t="s">
        <v>420</v>
      </c>
      <c r="B48" s="2" t="s">
        <v>135</v>
      </c>
      <c r="D48" s="2" t="s">
        <v>282</v>
      </c>
      <c r="E48" s="2" t="s">
        <v>422</v>
      </c>
      <c r="F48" s="2" t="s">
        <v>20</v>
      </c>
      <c r="G48" s="2" t="s">
        <v>91</v>
      </c>
    </row>
    <row r="49" spans="1:7" ht="12.5">
      <c r="A49" s="2" t="s">
        <v>191</v>
      </c>
      <c r="B49" s="2" t="s">
        <v>99</v>
      </c>
      <c r="D49" s="2" t="s">
        <v>100</v>
      </c>
      <c r="E49" s="2" t="s">
        <v>391</v>
      </c>
      <c r="F49" s="6" t="s">
        <v>1452</v>
      </c>
      <c r="G49" s="2" t="s">
        <v>183</v>
      </c>
    </row>
    <row r="50" spans="1:7" ht="12.5">
      <c r="A50" s="2" t="s">
        <v>486</v>
      </c>
      <c r="B50" s="2" t="s">
        <v>509</v>
      </c>
      <c r="D50" s="2" t="s">
        <v>89</v>
      </c>
      <c r="E50" s="2" t="s">
        <v>495</v>
      </c>
      <c r="G50" s="2" t="s">
        <v>86</v>
      </c>
    </row>
    <row r="51" spans="1:7" ht="12.5">
      <c r="A51" s="2" t="s">
        <v>144</v>
      </c>
      <c r="B51" s="2" t="s">
        <v>39</v>
      </c>
      <c r="D51" s="2" t="s">
        <v>359</v>
      </c>
      <c r="E51" s="2" t="s">
        <v>450</v>
      </c>
      <c r="G51" s="2" t="s">
        <v>326</v>
      </c>
    </row>
    <row r="52" spans="1:7" ht="12.5">
      <c r="A52" s="2" t="s">
        <v>611</v>
      </c>
      <c r="B52" s="2" t="s">
        <v>583</v>
      </c>
      <c r="D52" s="2" t="s">
        <v>429</v>
      </c>
      <c r="E52" s="2" t="s">
        <v>131</v>
      </c>
      <c r="G52" s="2" t="s">
        <v>424</v>
      </c>
    </row>
    <row r="53" spans="1:7" ht="12.5">
      <c r="A53" s="2" t="s">
        <v>308</v>
      </c>
      <c r="B53" s="2" t="s">
        <v>180</v>
      </c>
      <c r="D53" s="2" t="s">
        <v>366</v>
      </c>
      <c r="E53" s="2" t="s">
        <v>430</v>
      </c>
      <c r="G53" s="2" t="s">
        <v>299</v>
      </c>
    </row>
    <row r="54" spans="1:7" ht="12.5">
      <c r="A54" s="2" t="s">
        <v>33</v>
      </c>
      <c r="B54" s="2" t="s">
        <v>575</v>
      </c>
      <c r="D54" s="2" t="s">
        <v>276</v>
      </c>
      <c r="E54" s="2" t="s">
        <v>96</v>
      </c>
      <c r="G54" s="2" t="s">
        <v>79</v>
      </c>
    </row>
    <row r="55" spans="1:7" ht="12.5">
      <c r="A55" s="2" t="s">
        <v>73</v>
      </c>
      <c r="B55" s="2" t="s">
        <v>158</v>
      </c>
      <c r="D55" s="2" t="s">
        <v>398</v>
      </c>
      <c r="E55" s="2" t="s">
        <v>467</v>
      </c>
      <c r="G55" s="2" t="s">
        <v>26</v>
      </c>
    </row>
    <row r="56" spans="1:7" ht="12.5">
      <c r="A56" s="2" t="s">
        <v>522</v>
      </c>
      <c r="B56" s="2" t="s">
        <v>568</v>
      </c>
      <c r="D56" s="2" t="s">
        <v>297</v>
      </c>
      <c r="E56" s="2" t="s">
        <v>318</v>
      </c>
      <c r="G56" s="2" t="s">
        <v>165</v>
      </c>
    </row>
    <row r="57" spans="1:7" ht="12.5">
      <c r="A57" s="2" t="s">
        <v>500</v>
      </c>
      <c r="B57" s="2" t="s">
        <v>487</v>
      </c>
      <c r="D57" s="2" t="s">
        <v>371</v>
      </c>
      <c r="E57" s="2" t="s">
        <v>541</v>
      </c>
      <c r="G57" s="2" t="s">
        <v>637</v>
      </c>
    </row>
    <row r="58" spans="1:7" ht="12.5">
      <c r="A58" s="2" t="s">
        <v>606</v>
      </c>
      <c r="B58" s="2" t="s">
        <v>564</v>
      </c>
      <c r="D58" s="2" t="s">
        <v>181</v>
      </c>
      <c r="E58" s="2" t="s">
        <v>119</v>
      </c>
      <c r="G58" s="2" t="s">
        <v>97</v>
      </c>
    </row>
    <row r="59" spans="1:7" ht="12.5">
      <c r="A59" s="2" t="s">
        <v>464</v>
      </c>
      <c r="B59" s="2" t="s">
        <v>11</v>
      </c>
      <c r="D59" s="2" t="s">
        <v>569</v>
      </c>
      <c r="E59" s="2" t="s">
        <v>337</v>
      </c>
      <c r="G59" s="2" t="s">
        <v>102</v>
      </c>
    </row>
    <row r="60" spans="1:7" ht="12.5">
      <c r="A60" s="2" t="s">
        <v>157</v>
      </c>
      <c r="B60" s="2" t="s">
        <v>74</v>
      </c>
      <c r="D60" s="2" t="s">
        <v>533</v>
      </c>
      <c r="E60" s="2" t="s">
        <v>546</v>
      </c>
      <c r="G60" s="2" t="s">
        <v>406</v>
      </c>
    </row>
    <row r="61" spans="1:7" ht="12.5">
      <c r="A61" s="2" t="s">
        <v>216</v>
      </c>
      <c r="B61" s="2" t="s">
        <v>162</v>
      </c>
      <c r="D61" s="2" t="s">
        <v>290</v>
      </c>
      <c r="E61" s="2" t="s">
        <v>219</v>
      </c>
      <c r="G61" s="2" t="s">
        <v>263</v>
      </c>
    </row>
    <row r="62" spans="1:7" ht="12.5">
      <c r="A62" s="2" t="s">
        <v>384</v>
      </c>
      <c r="B62" s="2" t="s">
        <v>309</v>
      </c>
      <c r="D62" s="2" t="s">
        <v>223</v>
      </c>
      <c r="E62" s="2" t="s">
        <v>604</v>
      </c>
      <c r="G62" s="2" t="s">
        <v>71</v>
      </c>
    </row>
    <row r="63" spans="1:7" ht="12.5">
      <c r="A63" s="2" t="s">
        <v>538</v>
      </c>
      <c r="B63" s="2" t="s">
        <v>289</v>
      </c>
      <c r="D63" s="2" t="s">
        <v>113</v>
      </c>
      <c r="E63" s="2" t="s">
        <v>570</v>
      </c>
      <c r="G63" s="2" t="s">
        <v>354</v>
      </c>
    </row>
    <row r="64" spans="1:7" ht="12.5">
      <c r="A64" s="2" t="s">
        <v>492</v>
      </c>
      <c r="B64" s="2" t="s">
        <v>167</v>
      </c>
      <c r="D64" s="2" t="s">
        <v>304</v>
      </c>
      <c r="E64" s="2" t="s">
        <v>622</v>
      </c>
      <c r="G64" s="2" t="s">
        <v>332</v>
      </c>
    </row>
    <row r="65" spans="1:7" ht="12.5">
      <c r="A65" s="2" t="s">
        <v>514</v>
      </c>
      <c r="B65" s="2" t="s">
        <v>266</v>
      </c>
      <c r="D65" s="2" t="s">
        <v>218</v>
      </c>
      <c r="E65" s="2" t="s">
        <v>455</v>
      </c>
      <c r="G65" s="2" t="s">
        <v>31</v>
      </c>
    </row>
    <row r="66" spans="1:7" ht="12.5">
      <c r="A66" s="2" t="s">
        <v>567</v>
      </c>
      <c r="B66" s="2" t="s">
        <v>539</v>
      </c>
      <c r="D66" s="2" t="s">
        <v>212</v>
      </c>
      <c r="E66" s="2" t="s">
        <v>224</v>
      </c>
      <c r="G66" s="2" t="s">
        <v>125</v>
      </c>
    </row>
    <row r="67" spans="1:7" ht="12.5">
      <c r="A67" s="2" t="s">
        <v>543</v>
      </c>
      <c r="B67" s="2" t="s">
        <v>198</v>
      </c>
      <c r="D67" s="2" t="s">
        <v>494</v>
      </c>
      <c r="E67" s="2" t="s">
        <v>474</v>
      </c>
      <c r="G67" s="2" t="s">
        <v>372</v>
      </c>
    </row>
    <row r="68" spans="1:7" ht="12.5">
      <c r="A68" s="2" t="s">
        <v>295</v>
      </c>
      <c r="B68" s="2" t="s">
        <v>192</v>
      </c>
      <c r="D68" s="2" t="s">
        <v>436</v>
      </c>
      <c r="E68" s="2" t="s">
        <v>411</v>
      </c>
      <c r="G68" s="2" t="s">
        <v>271</v>
      </c>
    </row>
    <row r="69" spans="1:7" ht="12.5">
      <c r="A69" s="2" t="s">
        <v>426</v>
      </c>
      <c r="B69" s="2" t="s">
        <v>275</v>
      </c>
      <c r="D69" s="2" t="s">
        <v>95</v>
      </c>
      <c r="E69" s="2" t="s">
        <v>353</v>
      </c>
      <c r="G69" s="2" t="s">
        <v>207</v>
      </c>
    </row>
    <row r="70" spans="1:7" ht="12.5">
      <c r="A70" s="2" t="s">
        <v>350</v>
      </c>
      <c r="B70" s="2" t="s">
        <v>152</v>
      </c>
      <c r="D70" s="2" t="s">
        <v>76</v>
      </c>
      <c r="E70" s="2" t="s">
        <v>324</v>
      </c>
      <c r="G70" s="2" t="s">
        <v>399</v>
      </c>
    </row>
    <row r="71" spans="1:7" ht="12.5">
      <c r="A71" s="2" t="s">
        <v>531</v>
      </c>
      <c r="B71" s="2" t="s">
        <v>633</v>
      </c>
      <c r="D71" s="2" t="s">
        <v>193</v>
      </c>
      <c r="E71" s="2" t="s">
        <v>312</v>
      </c>
      <c r="G71" s="2" t="s">
        <v>132</v>
      </c>
    </row>
    <row r="72" spans="1:7" ht="12.5">
      <c r="A72" s="2" t="s">
        <v>601</v>
      </c>
      <c r="B72" s="2" t="s">
        <v>427</v>
      </c>
      <c r="D72" s="2" t="s">
        <v>390</v>
      </c>
      <c r="E72" s="2" t="s">
        <v>283</v>
      </c>
      <c r="G72" s="2" t="s">
        <v>306</v>
      </c>
    </row>
    <row r="73" spans="1:7" ht="12.5">
      <c r="A73" s="2" t="s">
        <v>364</v>
      </c>
      <c r="B73" s="2" t="s">
        <v>222</v>
      </c>
      <c r="D73" s="2" t="s">
        <v>244</v>
      </c>
      <c r="E73" s="2" t="s">
        <v>194</v>
      </c>
      <c r="G73" s="2" t="s">
        <v>170</v>
      </c>
    </row>
    <row r="74" spans="1:7" ht="12.5">
      <c r="A74" s="2" t="s">
        <v>38</v>
      </c>
      <c r="B74" s="2" t="s">
        <v>112</v>
      </c>
      <c r="D74" s="2" t="s">
        <v>342</v>
      </c>
      <c r="E74" s="2" t="s">
        <v>53</v>
      </c>
      <c r="G74" s="2" t="s">
        <v>60</v>
      </c>
    </row>
    <row r="75" spans="1:7" ht="12.5">
      <c r="A75" s="2" t="s">
        <v>441</v>
      </c>
      <c r="B75" s="2" t="s">
        <v>558</v>
      </c>
      <c r="D75" s="2" t="s">
        <v>107</v>
      </c>
      <c r="E75" s="2" t="s">
        <v>213</v>
      </c>
      <c r="G75" s="2" t="s">
        <v>189</v>
      </c>
    </row>
    <row r="76" spans="1:7" ht="12.5">
      <c r="A76" s="2" t="s">
        <v>625</v>
      </c>
      <c r="B76" s="2" t="s">
        <v>515</v>
      </c>
      <c r="D76" s="2" t="s">
        <v>153</v>
      </c>
      <c r="E76" s="2" t="s">
        <v>591</v>
      </c>
      <c r="G76" s="2" t="s">
        <v>138</v>
      </c>
    </row>
    <row r="77" spans="1:7" ht="12.5">
      <c r="A77" s="2" t="s">
        <v>582</v>
      </c>
      <c r="B77" s="2" t="s">
        <v>316</v>
      </c>
      <c r="D77" s="2" t="s">
        <v>35</v>
      </c>
      <c r="E77" s="2" t="s">
        <v>560</v>
      </c>
      <c r="G77" s="2" t="s">
        <v>177</v>
      </c>
    </row>
    <row r="78" spans="1:7" ht="12.5">
      <c r="A78" s="2" t="s">
        <v>557</v>
      </c>
      <c r="B78" s="2" t="s">
        <v>341</v>
      </c>
      <c r="D78" s="2" t="s">
        <v>634</v>
      </c>
      <c r="E78" s="2" t="s">
        <v>405</v>
      </c>
      <c r="G78" s="2" t="s">
        <v>630</v>
      </c>
    </row>
    <row r="79" spans="1:7" ht="12.5">
      <c r="A79" s="2" t="s">
        <v>370</v>
      </c>
      <c r="B79" s="2" t="s">
        <v>322</v>
      </c>
      <c r="D79" s="2" t="s">
        <v>141</v>
      </c>
      <c r="E79" s="2" t="s">
        <v>298</v>
      </c>
      <c r="G79" s="6" t="s">
        <v>1090</v>
      </c>
    </row>
    <row r="80" spans="1:7" ht="12.5">
      <c r="A80" s="2" t="s">
        <v>588</v>
      </c>
      <c r="B80" s="2" t="s">
        <v>187</v>
      </c>
      <c r="D80" s="2" t="s">
        <v>130</v>
      </c>
      <c r="E80" s="2" t="s">
        <v>360</v>
      </c>
    </row>
    <row r="81" spans="1:5" ht="12.5">
      <c r="A81" s="2" t="s">
        <v>315</v>
      </c>
      <c r="B81" s="2" t="s">
        <v>346</v>
      </c>
      <c r="D81" s="2" t="s">
        <v>443</v>
      </c>
      <c r="E81" s="2" t="s">
        <v>367</v>
      </c>
    </row>
    <row r="82" spans="1:5" ht="12.5">
      <c r="A82" s="2" t="s">
        <v>408</v>
      </c>
      <c r="B82" s="2" t="s">
        <v>335</v>
      </c>
      <c r="D82" s="2" t="s">
        <v>188</v>
      </c>
      <c r="E82" s="2" t="s">
        <v>269</v>
      </c>
    </row>
    <row r="83" spans="1:5" ht="12.5">
      <c r="A83" s="2" t="s">
        <v>329</v>
      </c>
      <c r="B83" s="2" t="s">
        <v>217</v>
      </c>
      <c r="D83" s="2" t="s">
        <v>136</v>
      </c>
      <c r="E83" s="2" t="s">
        <v>378</v>
      </c>
    </row>
    <row r="84" spans="1:5" ht="12.5">
      <c r="B84" s="2" t="s">
        <v>330</v>
      </c>
      <c r="D84" s="2" t="s">
        <v>168</v>
      </c>
      <c r="E84" s="2" t="s">
        <v>200</v>
      </c>
    </row>
    <row r="85" spans="1:5" ht="12.5">
      <c r="B85" s="2" t="s">
        <v>280</v>
      </c>
      <c r="D85" s="2" t="s">
        <v>416</v>
      </c>
      <c r="E85" s="6" t="s">
        <v>1494</v>
      </c>
    </row>
    <row r="86" spans="1:5" ht="12.5">
      <c r="B86" s="2" t="s">
        <v>501</v>
      </c>
      <c r="D86" s="2" t="s">
        <v>410</v>
      </c>
    </row>
    <row r="87" spans="1:5" ht="12.5">
      <c r="B87" s="2" t="s">
        <v>435</v>
      </c>
      <c r="D87" s="2" t="s">
        <v>466</v>
      </c>
    </row>
    <row r="88" spans="1:5" ht="12.5">
      <c r="B88" s="2" t="s">
        <v>105</v>
      </c>
      <c r="D88" s="2" t="s">
        <v>540</v>
      </c>
    </row>
    <row r="89" spans="1:5" ht="12.5">
      <c r="B89" s="2" t="s">
        <v>453</v>
      </c>
      <c r="D89" s="2" t="s">
        <v>159</v>
      </c>
    </row>
    <row r="90" spans="1:5" ht="12.5">
      <c r="B90" s="2" t="s">
        <v>448</v>
      </c>
      <c r="D90" s="2" t="s">
        <v>545</v>
      </c>
    </row>
    <row r="91" spans="1:5" ht="13" thickBot="1">
      <c r="B91" s="2" t="s">
        <v>172</v>
      </c>
      <c r="D91" s="2" t="s">
        <v>123</v>
      </c>
    </row>
    <row r="92" spans="1:5" ht="13" thickBot="1">
      <c r="B92" s="2" t="s">
        <v>358</v>
      </c>
      <c r="D92" s="52" t="s">
        <v>698</v>
      </c>
    </row>
    <row r="93" spans="1:5" ht="13" thickBot="1">
      <c r="B93" s="2" t="s">
        <v>442</v>
      </c>
      <c r="D93" s="52" t="s">
        <v>854</v>
      </c>
    </row>
    <row r="94" spans="1:5" ht="13" thickBot="1">
      <c r="B94" s="2" t="s">
        <v>402</v>
      </c>
      <c r="D94" s="52" t="s">
        <v>699</v>
      </c>
    </row>
    <row r="95" spans="1:5" ht="12.5">
      <c r="B95" s="2" t="s">
        <v>145</v>
      </c>
    </row>
    <row r="96" spans="1:5" ht="12.5">
      <c r="B96" s="2" t="s">
        <v>117</v>
      </c>
    </row>
    <row r="97" spans="2:2" ht="13" thickBot="1">
      <c r="B97" s="2" t="s">
        <v>204</v>
      </c>
    </row>
    <row r="98" spans="2:2" ht="15.75" customHeight="1" thickBot="1">
      <c r="B98" s="52" t="s">
        <v>1093</v>
      </c>
    </row>
    <row r="99" spans="2:2" ht="15.75" customHeight="1" thickBot="1">
      <c r="B99" s="53" t="s">
        <v>1094</v>
      </c>
    </row>
    <row r="100" spans="2:2" ht="15.75" customHeight="1" thickBot="1">
      <c r="B100" s="52" t="s">
        <v>1092</v>
      </c>
    </row>
    <row r="101" spans="2:2" ht="15.75" customHeight="1" thickBot="1">
      <c r="B101" s="53" t="s">
        <v>1475</v>
      </c>
    </row>
    <row r="102" spans="2:2" ht="15.75" customHeight="1" thickBot="1">
      <c r="B102" s="52" t="s">
        <v>1484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7331-66B2-4BE4-ACB4-D35E66F83EF5}">
  <dimension ref="A1:K610"/>
  <sheetViews>
    <sheetView zoomScale="85" zoomScaleNormal="85" workbookViewId="0">
      <pane ySplit="1" topLeftCell="A2" activePane="bottomLeft" state="frozen"/>
      <selection pane="bottomLeft" activeCell="F14" sqref="F14"/>
    </sheetView>
  </sheetViews>
  <sheetFormatPr defaultRowHeight="14"/>
  <cols>
    <col min="1" max="1" width="8.7265625" style="9"/>
    <col min="2" max="2" width="12.54296875" style="9" bestFit="1" customWidth="1"/>
    <col min="3" max="3" width="11.7265625" style="9" bestFit="1" customWidth="1"/>
    <col min="4" max="4" width="12.7265625" style="9" bestFit="1" customWidth="1"/>
    <col min="5" max="5" width="41.54296875" style="9" bestFit="1" customWidth="1"/>
    <col min="6" max="6" width="51.1796875" style="9" bestFit="1" customWidth="1"/>
    <col min="7" max="7" width="14.1796875" style="9" bestFit="1" customWidth="1"/>
    <col min="8" max="8" width="12" style="9" bestFit="1" customWidth="1"/>
    <col min="9" max="9" width="19.08984375" style="9" bestFit="1" customWidth="1"/>
    <col min="10" max="10" width="8.08984375" style="9" bestFit="1" customWidth="1"/>
    <col min="11" max="11" width="16.453125" style="9" bestFit="1" customWidth="1"/>
    <col min="12" max="16384" width="8.7265625" style="9"/>
  </cols>
  <sheetData>
    <row r="1" spans="1:11">
      <c r="A1" s="11" t="s">
        <v>1847</v>
      </c>
      <c r="B1" s="11" t="s">
        <v>665</v>
      </c>
      <c r="C1" s="11" t="s">
        <v>1317</v>
      </c>
      <c r="D1" s="11" t="s">
        <v>700</v>
      </c>
      <c r="E1" s="11" t="s">
        <v>640</v>
      </c>
      <c r="F1" s="11" t="s">
        <v>792</v>
      </c>
      <c r="G1" s="11" t="s">
        <v>664</v>
      </c>
      <c r="H1" s="11" t="s">
        <v>663</v>
      </c>
      <c r="I1" s="11" t="s">
        <v>662</v>
      </c>
      <c r="J1" s="11" t="s">
        <v>667</v>
      </c>
      <c r="K1" s="11" t="s">
        <v>1095</v>
      </c>
    </row>
    <row r="2" spans="1:11">
      <c r="A2" s="9" t="b">
        <v>0</v>
      </c>
      <c r="B2" s="9" t="s">
        <v>1375</v>
      </c>
      <c r="C2" s="9">
        <v>2</v>
      </c>
      <c r="D2" s="9">
        <v>3</v>
      </c>
      <c r="E2" s="29" t="s">
        <v>1376</v>
      </c>
      <c r="F2" s="9" t="s">
        <v>838</v>
      </c>
      <c r="G2" s="9" t="s">
        <v>1838</v>
      </c>
      <c r="H2" s="9" t="s">
        <v>1377</v>
      </c>
    </row>
    <row r="3" spans="1:11">
      <c r="A3" s="9" t="b">
        <v>0</v>
      </c>
      <c r="B3" s="9" t="s">
        <v>1378</v>
      </c>
      <c r="E3" s="9" t="s">
        <v>1379</v>
      </c>
      <c r="F3" s="9" t="s">
        <v>1848</v>
      </c>
      <c r="G3" s="9" t="s">
        <v>1838</v>
      </c>
      <c r="H3" s="9" t="s">
        <v>1377</v>
      </c>
    </row>
    <row r="4" spans="1:11">
      <c r="A4" s="9" t="b">
        <v>0</v>
      </c>
      <c r="B4" s="9" t="s">
        <v>1380</v>
      </c>
      <c r="C4" s="9">
        <v>6</v>
      </c>
      <c r="D4" s="9">
        <v>12</v>
      </c>
      <c r="E4" s="42" t="s">
        <v>1381</v>
      </c>
      <c r="F4" s="9" t="s">
        <v>1177</v>
      </c>
      <c r="G4" s="9" t="s">
        <v>1838</v>
      </c>
      <c r="H4" s="9" t="s">
        <v>1377</v>
      </c>
    </row>
    <row r="5" spans="1:11">
      <c r="A5" s="9" t="b">
        <v>0</v>
      </c>
      <c r="B5" s="9" t="s">
        <v>1384</v>
      </c>
      <c r="C5" s="9">
        <v>7</v>
      </c>
      <c r="D5" s="9">
        <v>14</v>
      </c>
      <c r="E5" s="9" t="s">
        <v>1382</v>
      </c>
      <c r="F5" s="9" t="s">
        <v>1262</v>
      </c>
      <c r="G5" s="9" t="s">
        <v>1838</v>
      </c>
      <c r="H5" s="9" t="s">
        <v>1377</v>
      </c>
    </row>
    <row r="6" spans="1:11">
      <c r="A6" s="9" t="b">
        <v>0</v>
      </c>
      <c r="B6" s="9" t="s">
        <v>1385</v>
      </c>
      <c r="C6" s="9">
        <v>7</v>
      </c>
      <c r="D6" s="9">
        <v>14</v>
      </c>
      <c r="E6" s="50" t="s">
        <v>1383</v>
      </c>
      <c r="F6" s="9" t="s">
        <v>1232</v>
      </c>
      <c r="G6" s="9" t="s">
        <v>1838</v>
      </c>
      <c r="H6" s="9" t="s">
        <v>1377</v>
      </c>
    </row>
    <row r="7" spans="1:11">
      <c r="A7" s="9" t="b">
        <v>0</v>
      </c>
      <c r="B7" s="9" t="s">
        <v>683</v>
      </c>
      <c r="C7" s="9">
        <v>2</v>
      </c>
      <c r="D7" s="9">
        <v>3</v>
      </c>
      <c r="E7" s="9" t="s">
        <v>696</v>
      </c>
      <c r="F7" s="9" t="s">
        <v>1849</v>
      </c>
      <c r="G7" s="9" t="s">
        <v>1838</v>
      </c>
      <c r="H7" s="9" t="s">
        <v>1377</v>
      </c>
    </row>
    <row r="8" spans="1:11">
      <c r="A8" s="9" t="b">
        <v>0</v>
      </c>
      <c r="B8" s="10" t="s">
        <v>666</v>
      </c>
      <c r="C8" s="10"/>
      <c r="D8" s="10"/>
      <c r="E8" s="12" t="s">
        <v>668</v>
      </c>
      <c r="F8" s="12" t="s">
        <v>793</v>
      </c>
      <c r="G8" s="9" t="s">
        <v>1838</v>
      </c>
      <c r="H8" s="9" t="s">
        <v>652</v>
      </c>
    </row>
    <row r="9" spans="1:11">
      <c r="A9" s="9" t="b">
        <v>0</v>
      </c>
      <c r="B9" s="9" t="s">
        <v>669</v>
      </c>
      <c r="C9" s="9">
        <v>2</v>
      </c>
      <c r="D9" s="9">
        <v>3</v>
      </c>
      <c r="E9" s="35" t="s">
        <v>684</v>
      </c>
      <c r="F9" s="9" t="s">
        <v>820</v>
      </c>
      <c r="G9" s="9" t="s">
        <v>1838</v>
      </c>
      <c r="H9" s="9" t="s">
        <v>652</v>
      </c>
    </row>
    <row r="10" spans="1:11">
      <c r="A10" s="9" t="b">
        <v>0</v>
      </c>
      <c r="B10" s="9" t="s">
        <v>670</v>
      </c>
      <c r="C10" s="9">
        <v>1</v>
      </c>
      <c r="D10" s="9">
        <v>1</v>
      </c>
      <c r="E10" s="15" t="s">
        <v>685</v>
      </c>
      <c r="F10" s="9" t="s">
        <v>804</v>
      </c>
      <c r="G10" s="9" t="s">
        <v>1838</v>
      </c>
      <c r="H10" s="9" t="s">
        <v>652</v>
      </c>
    </row>
    <row r="11" spans="1:11">
      <c r="A11" s="9" t="b">
        <v>0</v>
      </c>
      <c r="B11" s="9" t="s">
        <v>671</v>
      </c>
      <c r="C11" s="9">
        <v>3</v>
      </c>
      <c r="D11" s="9">
        <v>5</v>
      </c>
      <c r="E11" s="30" t="s">
        <v>686</v>
      </c>
      <c r="F11" s="9" t="s">
        <v>902</v>
      </c>
      <c r="G11" s="9" t="s">
        <v>1838</v>
      </c>
      <c r="H11" s="9" t="s">
        <v>652</v>
      </c>
    </row>
    <row r="12" spans="1:11">
      <c r="A12" s="9" t="b">
        <v>0</v>
      </c>
      <c r="B12" s="9" t="s">
        <v>672</v>
      </c>
      <c r="C12" s="9">
        <v>3</v>
      </c>
      <c r="D12" s="9">
        <v>5</v>
      </c>
      <c r="E12" s="46" t="s">
        <v>687</v>
      </c>
      <c r="F12" s="9" t="s">
        <v>1842</v>
      </c>
      <c r="G12" s="9" t="s">
        <v>1838</v>
      </c>
      <c r="H12" s="9" t="s">
        <v>652</v>
      </c>
    </row>
    <row r="13" spans="1:11">
      <c r="A13" s="9" t="b">
        <v>0</v>
      </c>
      <c r="B13" s="9" t="s">
        <v>673</v>
      </c>
      <c r="C13" s="9">
        <v>4</v>
      </c>
      <c r="D13" s="9">
        <v>7</v>
      </c>
      <c r="E13" s="9" t="s">
        <v>688</v>
      </c>
      <c r="F13" s="9" t="s">
        <v>1989</v>
      </c>
      <c r="G13" s="9" t="s">
        <v>1838</v>
      </c>
      <c r="H13" s="9" t="s">
        <v>652</v>
      </c>
    </row>
    <row r="14" spans="1:11">
      <c r="A14" s="9" t="b">
        <v>0</v>
      </c>
      <c r="B14" s="9" t="s">
        <v>674</v>
      </c>
      <c r="C14" s="9">
        <v>3</v>
      </c>
      <c r="D14" s="9">
        <v>5</v>
      </c>
      <c r="E14" s="40" t="s">
        <v>689</v>
      </c>
      <c r="F14" s="9" t="s">
        <v>904</v>
      </c>
      <c r="G14" s="9" t="s">
        <v>1838</v>
      </c>
      <c r="H14" s="9" t="s">
        <v>652</v>
      </c>
    </row>
    <row r="15" spans="1:11">
      <c r="A15" s="9" t="b">
        <v>0</v>
      </c>
      <c r="B15" s="9" t="s">
        <v>675</v>
      </c>
      <c r="C15" s="9">
        <v>1</v>
      </c>
      <c r="D15" s="9">
        <v>1</v>
      </c>
      <c r="E15" s="14" t="s">
        <v>690</v>
      </c>
      <c r="F15" s="9" t="s">
        <v>808</v>
      </c>
      <c r="G15" s="9" t="s">
        <v>1838</v>
      </c>
      <c r="H15" s="9" t="s">
        <v>652</v>
      </c>
    </row>
    <row r="16" spans="1:11">
      <c r="A16" s="9" t="b">
        <v>0</v>
      </c>
      <c r="B16" s="9" t="s">
        <v>676</v>
      </c>
      <c r="C16" s="9">
        <v>4</v>
      </c>
      <c r="D16" s="9">
        <v>7</v>
      </c>
      <c r="E16" s="27" t="s">
        <v>691</v>
      </c>
      <c r="F16" s="9" t="s">
        <v>984</v>
      </c>
      <c r="G16" s="9" t="s">
        <v>1838</v>
      </c>
      <c r="H16" s="9" t="s">
        <v>652</v>
      </c>
    </row>
    <row r="17" spans="1:9">
      <c r="A17" s="9" t="b">
        <v>0</v>
      </c>
      <c r="B17" s="9" t="s">
        <v>677</v>
      </c>
      <c r="C17" s="9">
        <v>4</v>
      </c>
      <c r="D17" s="9">
        <v>7</v>
      </c>
      <c r="E17" s="26" t="s">
        <v>692</v>
      </c>
      <c r="F17" s="9" t="s">
        <v>976</v>
      </c>
      <c r="G17" s="9" t="s">
        <v>1838</v>
      </c>
      <c r="H17" s="9" t="s">
        <v>652</v>
      </c>
    </row>
    <row r="18" spans="1:9">
      <c r="A18" s="9" t="b">
        <v>0</v>
      </c>
      <c r="B18" s="9" t="s">
        <v>678</v>
      </c>
      <c r="C18" s="9">
        <v>5</v>
      </c>
      <c r="D18" s="9">
        <v>9</v>
      </c>
      <c r="E18" s="9" t="s">
        <v>693</v>
      </c>
      <c r="F18" s="9" t="s">
        <v>1071</v>
      </c>
      <c r="G18" s="9" t="s">
        <v>1838</v>
      </c>
      <c r="H18" s="9" t="s">
        <v>652</v>
      </c>
    </row>
    <row r="19" spans="1:9">
      <c r="A19" s="9" t="b">
        <v>0</v>
      </c>
      <c r="B19" s="9" t="s">
        <v>679</v>
      </c>
      <c r="E19" s="9" t="s">
        <v>1844</v>
      </c>
      <c r="F19" s="9" t="s">
        <v>1845</v>
      </c>
      <c r="G19" s="9" t="s">
        <v>1838</v>
      </c>
      <c r="H19" s="9" t="s">
        <v>652</v>
      </c>
    </row>
    <row r="20" spans="1:9">
      <c r="A20" s="9" t="b">
        <v>0</v>
      </c>
      <c r="B20" s="9" t="s">
        <v>680</v>
      </c>
      <c r="C20" s="9">
        <v>5</v>
      </c>
      <c r="D20" s="9">
        <v>9</v>
      </c>
      <c r="E20" s="47" t="s">
        <v>694</v>
      </c>
      <c r="F20" s="9" t="s">
        <v>1047</v>
      </c>
      <c r="G20" s="9" t="s">
        <v>1838</v>
      </c>
      <c r="H20" s="9" t="s">
        <v>652</v>
      </c>
    </row>
    <row r="21" spans="1:9">
      <c r="A21" s="9" t="b">
        <v>0</v>
      </c>
      <c r="B21" s="9" t="s">
        <v>681</v>
      </c>
      <c r="E21" s="9" t="s">
        <v>1846</v>
      </c>
      <c r="F21" s="9" t="s">
        <v>1845</v>
      </c>
      <c r="G21" s="9" t="s">
        <v>1838</v>
      </c>
      <c r="H21" s="9" t="s">
        <v>652</v>
      </c>
    </row>
    <row r="22" spans="1:9">
      <c r="A22" s="9" t="b">
        <v>0</v>
      </c>
      <c r="B22" s="9" t="s">
        <v>682</v>
      </c>
      <c r="C22" s="9">
        <v>6</v>
      </c>
      <c r="D22" s="9">
        <v>12</v>
      </c>
      <c r="E22" s="9" t="s">
        <v>695</v>
      </c>
      <c r="F22" s="9" t="s">
        <v>1850</v>
      </c>
      <c r="G22" s="9" t="s">
        <v>1838</v>
      </c>
      <c r="H22" s="9" t="s">
        <v>652</v>
      </c>
    </row>
    <row r="23" spans="1:9">
      <c r="A23" s="9" t="b">
        <v>0</v>
      </c>
      <c r="B23" s="9" t="s">
        <v>1386</v>
      </c>
      <c r="C23" s="9">
        <v>3</v>
      </c>
      <c r="D23" s="9">
        <v>5</v>
      </c>
      <c r="E23" s="9" t="s">
        <v>1387</v>
      </c>
      <c r="F23" s="9" t="s">
        <v>1839</v>
      </c>
      <c r="G23" s="9" t="s">
        <v>1838</v>
      </c>
      <c r="H23" s="9" t="s">
        <v>1388</v>
      </c>
    </row>
    <row r="24" spans="1:9">
      <c r="A24" s="9" t="b">
        <v>0</v>
      </c>
      <c r="B24" s="9" t="s">
        <v>1389</v>
      </c>
      <c r="C24" s="9">
        <v>7</v>
      </c>
      <c r="D24" s="9">
        <v>14</v>
      </c>
      <c r="E24" s="9" t="s">
        <v>1390</v>
      </c>
      <c r="F24" s="9" t="s">
        <v>1840</v>
      </c>
      <c r="G24" s="9" t="s">
        <v>1838</v>
      </c>
      <c r="H24" s="9" t="s">
        <v>1388</v>
      </c>
    </row>
    <row r="25" spans="1:9">
      <c r="A25" s="9" t="b">
        <v>0</v>
      </c>
      <c r="B25" s="9" t="s">
        <v>1391</v>
      </c>
      <c r="C25" s="9">
        <v>4</v>
      </c>
      <c r="D25" s="9">
        <v>7</v>
      </c>
      <c r="E25" s="9" t="s">
        <v>1392</v>
      </c>
      <c r="F25" s="9" t="s">
        <v>1843</v>
      </c>
      <c r="G25" s="9" t="s">
        <v>1838</v>
      </c>
      <c r="H25" s="9" t="s">
        <v>1388</v>
      </c>
    </row>
    <row r="26" spans="1:9">
      <c r="A26" s="9" t="b">
        <v>0</v>
      </c>
      <c r="B26" s="9" t="s">
        <v>1395</v>
      </c>
      <c r="C26" s="9">
        <v>1</v>
      </c>
      <c r="D26" s="9">
        <v>5</v>
      </c>
      <c r="E26" s="15" t="s">
        <v>1396</v>
      </c>
      <c r="F26" s="9" t="s">
        <v>804</v>
      </c>
      <c r="G26" s="9" t="s">
        <v>1838</v>
      </c>
      <c r="H26" s="9" t="s">
        <v>1388</v>
      </c>
      <c r="I26" s="9" t="s">
        <v>1397</v>
      </c>
    </row>
    <row r="27" spans="1:9">
      <c r="A27" s="9" t="b">
        <v>0</v>
      </c>
      <c r="B27" s="9" t="s">
        <v>1393</v>
      </c>
      <c r="C27" s="9">
        <v>2</v>
      </c>
      <c r="D27" s="9">
        <v>3</v>
      </c>
      <c r="E27" s="21" t="s">
        <v>1394</v>
      </c>
      <c r="F27" s="9" t="s">
        <v>1841</v>
      </c>
      <c r="G27" s="9" t="s">
        <v>1838</v>
      </c>
      <c r="H27" s="9" t="s">
        <v>1388</v>
      </c>
    </row>
    <row r="28" spans="1:9">
      <c r="A28" s="9" t="b">
        <v>1</v>
      </c>
      <c r="B28" s="9" t="s">
        <v>870</v>
      </c>
      <c r="C28" s="9">
        <v>1</v>
      </c>
      <c r="D28" s="9">
        <v>1</v>
      </c>
      <c r="E28" s="9" t="s">
        <v>607</v>
      </c>
      <c r="F28" s="9" t="s">
        <v>794</v>
      </c>
      <c r="G28" s="9" t="s">
        <v>655</v>
      </c>
      <c r="H28" s="9" t="s">
        <v>652</v>
      </c>
    </row>
    <row r="29" spans="1:9">
      <c r="A29" s="9" t="b">
        <v>1</v>
      </c>
      <c r="B29" s="9" t="s">
        <v>701</v>
      </c>
      <c r="C29" s="9">
        <v>1</v>
      </c>
      <c r="D29" s="9">
        <v>1</v>
      </c>
      <c r="E29" s="9" t="s">
        <v>589</v>
      </c>
      <c r="F29" s="9" t="s">
        <v>795</v>
      </c>
      <c r="G29" s="9" t="s">
        <v>655</v>
      </c>
      <c r="H29" s="9" t="s">
        <v>652</v>
      </c>
    </row>
    <row r="30" spans="1:9">
      <c r="A30" s="9" t="b">
        <v>1</v>
      </c>
      <c r="B30" s="9" t="s">
        <v>702</v>
      </c>
      <c r="C30" s="9">
        <v>1</v>
      </c>
      <c r="D30" s="9">
        <v>1</v>
      </c>
      <c r="E30" s="9" t="s">
        <v>229</v>
      </c>
      <c r="F30" s="9" t="s">
        <v>796</v>
      </c>
      <c r="G30" s="9" t="s">
        <v>655</v>
      </c>
      <c r="H30" s="9" t="s">
        <v>652</v>
      </c>
    </row>
    <row r="31" spans="1:9">
      <c r="A31" s="9" t="b">
        <v>1</v>
      </c>
      <c r="B31" s="9" t="s">
        <v>703</v>
      </c>
      <c r="C31" s="9">
        <v>1</v>
      </c>
      <c r="D31" s="9">
        <v>1</v>
      </c>
      <c r="E31" s="9" t="s">
        <v>78</v>
      </c>
      <c r="F31" s="9" t="s">
        <v>797</v>
      </c>
      <c r="G31" s="9" t="s">
        <v>655</v>
      </c>
      <c r="H31" s="9" t="s">
        <v>652</v>
      </c>
    </row>
    <row r="32" spans="1:9">
      <c r="A32" s="9" t="b">
        <v>1</v>
      </c>
      <c r="B32" s="9" t="s">
        <v>704</v>
      </c>
      <c r="C32" s="9">
        <v>1</v>
      </c>
      <c r="D32" s="9">
        <v>1</v>
      </c>
      <c r="E32" s="9" t="s">
        <v>481</v>
      </c>
      <c r="F32" s="9" t="s">
        <v>798</v>
      </c>
      <c r="G32" s="9" t="s">
        <v>655</v>
      </c>
      <c r="H32" s="9" t="s">
        <v>652</v>
      </c>
    </row>
    <row r="33" spans="1:8">
      <c r="A33" s="9" t="b">
        <v>1</v>
      </c>
      <c r="B33" s="9" t="s">
        <v>705</v>
      </c>
      <c r="C33" s="9">
        <v>1</v>
      </c>
      <c r="D33" s="9">
        <v>1</v>
      </c>
      <c r="E33" s="9" t="s">
        <v>355</v>
      </c>
      <c r="F33" s="9" t="s">
        <v>799</v>
      </c>
      <c r="G33" s="9" t="s">
        <v>655</v>
      </c>
      <c r="H33" s="9" t="s">
        <v>652</v>
      </c>
    </row>
    <row r="34" spans="1:8">
      <c r="A34" s="9" t="b">
        <v>1</v>
      </c>
      <c r="B34" s="9" t="s">
        <v>706</v>
      </c>
      <c r="C34" s="9">
        <v>1</v>
      </c>
      <c r="D34" s="9">
        <v>1</v>
      </c>
      <c r="E34" s="9" t="s">
        <v>66</v>
      </c>
      <c r="F34" s="9" t="s">
        <v>800</v>
      </c>
      <c r="G34" s="9" t="s">
        <v>655</v>
      </c>
      <c r="H34" s="9" t="s">
        <v>652</v>
      </c>
    </row>
    <row r="35" spans="1:8">
      <c r="A35" s="9" t="b">
        <v>1</v>
      </c>
      <c r="B35" s="9" t="s">
        <v>707</v>
      </c>
      <c r="C35" s="9">
        <v>1</v>
      </c>
      <c r="D35" s="9">
        <v>1</v>
      </c>
      <c r="E35" s="9" t="s">
        <v>611</v>
      </c>
      <c r="F35" s="9" t="s">
        <v>801</v>
      </c>
      <c r="G35" s="9" t="s">
        <v>655</v>
      </c>
      <c r="H35" s="9" t="s">
        <v>652</v>
      </c>
    </row>
    <row r="36" spans="1:8">
      <c r="A36" s="9" t="b">
        <v>1</v>
      </c>
      <c r="B36" s="9" t="s">
        <v>708</v>
      </c>
      <c r="C36" s="9">
        <v>1</v>
      </c>
      <c r="D36" s="9">
        <v>1</v>
      </c>
      <c r="E36" s="9" t="s">
        <v>620</v>
      </c>
      <c r="F36" s="9" t="s">
        <v>802</v>
      </c>
      <c r="G36" s="9" t="s">
        <v>655</v>
      </c>
      <c r="H36" s="9" t="s">
        <v>652</v>
      </c>
    </row>
    <row r="37" spans="1:8">
      <c r="A37" s="9" t="b">
        <v>1</v>
      </c>
      <c r="B37" s="9" t="s">
        <v>709</v>
      </c>
      <c r="C37" s="9">
        <v>1</v>
      </c>
      <c r="D37" s="9">
        <v>1</v>
      </c>
      <c r="E37" s="9" t="s">
        <v>63</v>
      </c>
      <c r="F37" s="9" t="s">
        <v>803</v>
      </c>
      <c r="G37" s="9" t="s">
        <v>655</v>
      </c>
      <c r="H37" s="9" t="s">
        <v>652</v>
      </c>
    </row>
    <row r="38" spans="1:8">
      <c r="A38" s="9" t="b">
        <v>1</v>
      </c>
      <c r="B38" s="9" t="s">
        <v>710</v>
      </c>
      <c r="C38" s="9">
        <v>1</v>
      </c>
      <c r="D38" s="9">
        <v>1</v>
      </c>
      <c r="E38" s="15" t="s">
        <v>697</v>
      </c>
      <c r="F38" s="9" t="s">
        <v>804</v>
      </c>
      <c r="G38" s="9" t="s">
        <v>655</v>
      </c>
      <c r="H38" s="9" t="s">
        <v>652</v>
      </c>
    </row>
    <row r="39" spans="1:8">
      <c r="A39" s="9" t="b">
        <v>1</v>
      </c>
      <c r="B39" s="9" t="s">
        <v>871</v>
      </c>
      <c r="C39" s="9">
        <v>1</v>
      </c>
      <c r="D39" s="9">
        <v>1</v>
      </c>
      <c r="E39" s="21" t="s">
        <v>82</v>
      </c>
      <c r="F39" s="9" t="s">
        <v>805</v>
      </c>
      <c r="G39" s="9" t="s">
        <v>655</v>
      </c>
      <c r="H39" s="9" t="s">
        <v>652</v>
      </c>
    </row>
    <row r="40" spans="1:8">
      <c r="A40" s="9" t="b">
        <v>1</v>
      </c>
      <c r="B40" s="9" t="s">
        <v>872</v>
      </c>
      <c r="C40" s="9">
        <v>1</v>
      </c>
      <c r="D40" s="9">
        <v>1</v>
      </c>
      <c r="E40" s="9" t="s">
        <v>570</v>
      </c>
      <c r="F40" s="9" t="s">
        <v>806</v>
      </c>
      <c r="G40" s="9" t="s">
        <v>655</v>
      </c>
      <c r="H40" s="9" t="s">
        <v>652</v>
      </c>
    </row>
    <row r="41" spans="1:8">
      <c r="A41" s="9" t="b">
        <v>1</v>
      </c>
      <c r="B41" s="9" t="s">
        <v>873</v>
      </c>
      <c r="C41" s="9">
        <v>1</v>
      </c>
      <c r="D41" s="9">
        <v>1</v>
      </c>
      <c r="E41" s="9" t="s">
        <v>113</v>
      </c>
      <c r="F41" s="9" t="s">
        <v>807</v>
      </c>
      <c r="G41" s="9" t="s">
        <v>655</v>
      </c>
      <c r="H41" s="9" t="s">
        <v>652</v>
      </c>
    </row>
    <row r="42" spans="1:8">
      <c r="A42" s="9" t="b">
        <v>1</v>
      </c>
      <c r="B42" s="9" t="s">
        <v>874</v>
      </c>
      <c r="C42" s="9">
        <v>1</v>
      </c>
      <c r="D42" s="9">
        <v>1</v>
      </c>
      <c r="E42" s="14" t="s">
        <v>661</v>
      </c>
      <c r="F42" s="9" t="s">
        <v>808</v>
      </c>
      <c r="G42" s="9" t="s">
        <v>655</v>
      </c>
      <c r="H42" s="9" t="s">
        <v>652</v>
      </c>
    </row>
    <row r="43" spans="1:8">
      <c r="A43" s="9" t="b">
        <v>1</v>
      </c>
      <c r="B43" s="9" t="s">
        <v>875</v>
      </c>
      <c r="C43" s="9">
        <v>1</v>
      </c>
      <c r="D43" s="9">
        <v>1</v>
      </c>
      <c r="E43" s="9" t="s">
        <v>432</v>
      </c>
      <c r="F43" s="9" t="s">
        <v>809</v>
      </c>
      <c r="G43" s="9" t="s">
        <v>655</v>
      </c>
      <c r="H43" s="9" t="s">
        <v>652</v>
      </c>
    </row>
    <row r="44" spans="1:8">
      <c r="A44" s="9" t="b">
        <v>1</v>
      </c>
      <c r="B44" s="9" t="s">
        <v>876</v>
      </c>
      <c r="C44" s="9">
        <v>1</v>
      </c>
      <c r="D44" s="9">
        <v>1</v>
      </c>
      <c r="E44" s="9" t="s">
        <v>525</v>
      </c>
      <c r="F44" s="9" t="s">
        <v>810</v>
      </c>
      <c r="G44" s="9" t="s">
        <v>655</v>
      </c>
      <c r="H44" s="9" t="s">
        <v>652</v>
      </c>
    </row>
    <row r="45" spans="1:8">
      <c r="A45" s="9" t="b">
        <v>1</v>
      </c>
      <c r="B45" s="9" t="s">
        <v>877</v>
      </c>
      <c r="C45" s="9">
        <v>1</v>
      </c>
      <c r="D45" s="9">
        <v>1</v>
      </c>
      <c r="E45" s="9" t="s">
        <v>343</v>
      </c>
      <c r="F45" s="9" t="s">
        <v>811</v>
      </c>
      <c r="G45" s="9" t="s">
        <v>655</v>
      </c>
      <c r="H45" s="9" t="s">
        <v>652</v>
      </c>
    </row>
    <row r="46" spans="1:8">
      <c r="A46" s="9" t="b">
        <v>1</v>
      </c>
      <c r="B46" s="9" t="s">
        <v>878</v>
      </c>
      <c r="C46" s="9">
        <v>1</v>
      </c>
      <c r="D46" s="9">
        <v>1</v>
      </c>
      <c r="E46" s="9" t="s">
        <v>451</v>
      </c>
      <c r="F46" s="9" t="s">
        <v>812</v>
      </c>
      <c r="G46" s="9" t="s">
        <v>655</v>
      </c>
      <c r="H46" s="9" t="s">
        <v>652</v>
      </c>
    </row>
    <row r="47" spans="1:8">
      <c r="A47" s="9" t="b">
        <v>1</v>
      </c>
      <c r="B47" s="9" t="s">
        <v>879</v>
      </c>
      <c r="C47" s="9">
        <v>1</v>
      </c>
      <c r="D47" s="9">
        <v>1</v>
      </c>
      <c r="E47" s="9" t="s">
        <v>25</v>
      </c>
      <c r="F47" s="9" t="s">
        <v>813</v>
      </c>
      <c r="G47" s="9" t="s">
        <v>655</v>
      </c>
      <c r="H47" s="9" t="s">
        <v>652</v>
      </c>
    </row>
    <row r="48" spans="1:8">
      <c r="A48" s="9" t="b">
        <v>1</v>
      </c>
      <c r="B48" s="9" t="s">
        <v>880</v>
      </c>
      <c r="C48" s="9">
        <v>1</v>
      </c>
      <c r="D48" s="9">
        <v>1</v>
      </c>
      <c r="E48" s="9" t="s">
        <v>529</v>
      </c>
      <c r="F48" s="9" t="s">
        <v>814</v>
      </c>
      <c r="G48" s="9" t="s">
        <v>655</v>
      </c>
      <c r="H48" s="9" t="s">
        <v>652</v>
      </c>
    </row>
    <row r="49" spans="1:8">
      <c r="A49" s="9" t="b">
        <v>1</v>
      </c>
      <c r="B49" s="9" t="s">
        <v>881</v>
      </c>
      <c r="C49" s="9">
        <v>1</v>
      </c>
      <c r="D49" s="9">
        <v>1</v>
      </c>
      <c r="E49" s="9" t="s">
        <v>248</v>
      </c>
      <c r="F49" s="9" t="s">
        <v>815</v>
      </c>
      <c r="G49" s="9" t="s">
        <v>655</v>
      </c>
      <c r="H49" s="9" t="s">
        <v>652</v>
      </c>
    </row>
    <row r="50" spans="1:8">
      <c r="A50" s="9" t="b">
        <v>1</v>
      </c>
      <c r="B50" s="9" t="s">
        <v>882</v>
      </c>
      <c r="C50" s="9">
        <v>1</v>
      </c>
      <c r="D50" s="9">
        <v>1</v>
      </c>
      <c r="E50" s="9" t="s">
        <v>698</v>
      </c>
      <c r="F50" s="9" t="s">
        <v>816</v>
      </c>
      <c r="G50" s="9" t="s">
        <v>655</v>
      </c>
      <c r="H50" s="9" t="s">
        <v>652</v>
      </c>
    </row>
    <row r="51" spans="1:8">
      <c r="A51" s="9" t="b">
        <v>1</v>
      </c>
      <c r="B51" s="9" t="s">
        <v>883</v>
      </c>
      <c r="C51" s="9">
        <v>1</v>
      </c>
      <c r="D51" s="9">
        <v>1</v>
      </c>
      <c r="E51" s="9" t="s">
        <v>52</v>
      </c>
      <c r="F51" s="9" t="s">
        <v>840</v>
      </c>
      <c r="G51" s="9" t="s">
        <v>655</v>
      </c>
      <c r="H51" s="9" t="s">
        <v>652</v>
      </c>
    </row>
    <row r="52" spans="1:8">
      <c r="A52" s="9" t="b">
        <v>1</v>
      </c>
      <c r="B52" s="9" t="s">
        <v>884</v>
      </c>
      <c r="C52" s="9">
        <v>1</v>
      </c>
      <c r="D52" s="9">
        <v>1</v>
      </c>
      <c r="E52" s="9" t="s">
        <v>547</v>
      </c>
      <c r="F52" s="9" t="s">
        <v>841</v>
      </c>
      <c r="G52" s="9" t="s">
        <v>655</v>
      </c>
      <c r="H52" s="9" t="s">
        <v>652</v>
      </c>
    </row>
    <row r="53" spans="1:8">
      <c r="A53" s="9" t="b">
        <v>1</v>
      </c>
      <c r="B53" s="9" t="s">
        <v>885</v>
      </c>
      <c r="C53" s="9">
        <v>1</v>
      </c>
      <c r="D53" s="9">
        <v>1</v>
      </c>
      <c r="E53" s="9" t="s">
        <v>201</v>
      </c>
      <c r="F53" s="9" t="s">
        <v>842</v>
      </c>
      <c r="G53" s="9" t="s">
        <v>655</v>
      </c>
      <c r="H53" s="9" t="s">
        <v>652</v>
      </c>
    </row>
    <row r="54" spans="1:8">
      <c r="A54" s="9" t="b">
        <v>1</v>
      </c>
      <c r="B54" s="9" t="s">
        <v>886</v>
      </c>
      <c r="C54" s="9">
        <v>1</v>
      </c>
      <c r="D54" s="9">
        <v>1</v>
      </c>
      <c r="E54" s="22" t="s">
        <v>310</v>
      </c>
      <c r="F54" s="9" t="s">
        <v>843</v>
      </c>
      <c r="G54" s="9" t="s">
        <v>655</v>
      </c>
      <c r="H54" s="9" t="s">
        <v>652</v>
      </c>
    </row>
    <row r="55" spans="1:8">
      <c r="A55" s="9" t="b">
        <v>1</v>
      </c>
      <c r="B55" s="9" t="s">
        <v>887</v>
      </c>
      <c r="C55" s="9">
        <v>1</v>
      </c>
      <c r="D55" s="9">
        <v>1</v>
      </c>
      <c r="E55" s="9" t="s">
        <v>461</v>
      </c>
      <c r="F55" s="9" t="s">
        <v>844</v>
      </c>
      <c r="G55" s="9" t="s">
        <v>655</v>
      </c>
      <c r="H55" s="9" t="s">
        <v>652</v>
      </c>
    </row>
    <row r="56" spans="1:8">
      <c r="A56" s="9" t="b">
        <v>1</v>
      </c>
      <c r="B56" s="9" t="s">
        <v>888</v>
      </c>
      <c r="C56" s="9">
        <v>1</v>
      </c>
      <c r="D56" s="9">
        <v>1</v>
      </c>
      <c r="E56" s="9" t="s">
        <v>468</v>
      </c>
      <c r="F56" s="9" t="s">
        <v>845</v>
      </c>
      <c r="G56" s="9" t="s">
        <v>655</v>
      </c>
      <c r="H56" s="9" t="s">
        <v>652</v>
      </c>
    </row>
    <row r="57" spans="1:8">
      <c r="A57" s="9" t="b">
        <v>1</v>
      </c>
      <c r="B57" s="9" t="s">
        <v>889</v>
      </c>
      <c r="C57" s="9">
        <v>1</v>
      </c>
      <c r="D57" s="9">
        <v>1</v>
      </c>
      <c r="E57" s="21" t="s">
        <v>660</v>
      </c>
      <c r="F57" s="9" t="s">
        <v>846</v>
      </c>
      <c r="G57" s="9" t="s">
        <v>655</v>
      </c>
      <c r="H57" s="9" t="s">
        <v>652</v>
      </c>
    </row>
    <row r="58" spans="1:8">
      <c r="A58" s="9" t="b">
        <v>1</v>
      </c>
      <c r="B58" s="9" t="s">
        <v>890</v>
      </c>
      <c r="C58" s="9">
        <v>1</v>
      </c>
      <c r="D58" s="9">
        <v>1</v>
      </c>
      <c r="E58" s="9" t="s">
        <v>606</v>
      </c>
      <c r="F58" s="9" t="s">
        <v>847</v>
      </c>
      <c r="G58" s="9" t="s">
        <v>655</v>
      </c>
      <c r="H58" s="9" t="s">
        <v>652</v>
      </c>
    </row>
    <row r="59" spans="1:8">
      <c r="A59" s="9" t="b">
        <v>1</v>
      </c>
      <c r="B59" s="9" t="s">
        <v>891</v>
      </c>
      <c r="C59" s="9">
        <v>1</v>
      </c>
      <c r="D59" s="9">
        <v>1</v>
      </c>
      <c r="E59" s="9" t="s">
        <v>538</v>
      </c>
      <c r="F59" s="9" t="s">
        <v>848</v>
      </c>
      <c r="G59" s="9" t="s">
        <v>655</v>
      </c>
      <c r="H59" s="9" t="s">
        <v>652</v>
      </c>
    </row>
    <row r="60" spans="1:8">
      <c r="A60" s="9" t="b">
        <v>1</v>
      </c>
      <c r="B60" s="9" t="s">
        <v>892</v>
      </c>
      <c r="C60" s="9">
        <v>1</v>
      </c>
      <c r="D60" s="9">
        <v>1</v>
      </c>
      <c r="E60" s="9" t="s">
        <v>223</v>
      </c>
      <c r="F60" s="9" t="s">
        <v>849</v>
      </c>
      <c r="G60" s="9" t="s">
        <v>655</v>
      </c>
      <c r="H60" s="9" t="s">
        <v>652</v>
      </c>
    </row>
    <row r="61" spans="1:8">
      <c r="A61" s="9" t="b">
        <v>1</v>
      </c>
      <c r="B61" s="9" t="s">
        <v>893</v>
      </c>
      <c r="C61" s="9">
        <v>1</v>
      </c>
      <c r="D61" s="9">
        <v>1</v>
      </c>
      <c r="E61" s="9" t="s">
        <v>44</v>
      </c>
      <c r="F61" s="9" t="s">
        <v>850</v>
      </c>
      <c r="G61" s="9" t="s">
        <v>655</v>
      </c>
      <c r="H61" s="9" t="s">
        <v>652</v>
      </c>
    </row>
    <row r="62" spans="1:8">
      <c r="A62" s="9" t="b">
        <v>1</v>
      </c>
      <c r="B62" s="9" t="s">
        <v>894</v>
      </c>
      <c r="C62" s="9">
        <v>1</v>
      </c>
      <c r="D62" s="9">
        <v>1</v>
      </c>
      <c r="E62" s="9" t="s">
        <v>404</v>
      </c>
      <c r="F62" s="9" t="s">
        <v>851</v>
      </c>
      <c r="G62" s="9" t="s">
        <v>655</v>
      </c>
      <c r="H62" s="9" t="s">
        <v>652</v>
      </c>
    </row>
    <row r="63" spans="1:8">
      <c r="A63" s="9" t="b">
        <v>1</v>
      </c>
      <c r="B63" s="9" t="s">
        <v>895</v>
      </c>
      <c r="C63" s="9">
        <v>1</v>
      </c>
      <c r="D63" s="9">
        <v>1</v>
      </c>
      <c r="E63" s="9" t="s">
        <v>699</v>
      </c>
      <c r="F63" s="9" t="s">
        <v>852</v>
      </c>
      <c r="G63" s="9" t="s">
        <v>655</v>
      </c>
      <c r="H63" s="9" t="s">
        <v>652</v>
      </c>
    </row>
    <row r="64" spans="1:8">
      <c r="A64" s="9" t="b">
        <v>1</v>
      </c>
      <c r="B64" s="9" t="s">
        <v>896</v>
      </c>
      <c r="C64" s="9">
        <v>1</v>
      </c>
      <c r="D64" s="9">
        <v>1</v>
      </c>
      <c r="E64" s="9" t="s">
        <v>625</v>
      </c>
      <c r="F64" s="9" t="s">
        <v>853</v>
      </c>
      <c r="G64" s="9" t="s">
        <v>655</v>
      </c>
      <c r="H64" s="9" t="s">
        <v>652</v>
      </c>
    </row>
    <row r="65" spans="1:8">
      <c r="A65" s="9" t="b">
        <v>1</v>
      </c>
      <c r="B65" s="9" t="s">
        <v>942</v>
      </c>
      <c r="C65" s="9">
        <v>2</v>
      </c>
      <c r="D65" s="9">
        <v>3</v>
      </c>
      <c r="E65" s="9" t="s">
        <v>549</v>
      </c>
      <c r="F65" s="9" t="s">
        <v>817</v>
      </c>
      <c r="G65" s="9" t="s">
        <v>655</v>
      </c>
      <c r="H65" s="9" t="s">
        <v>652</v>
      </c>
    </row>
    <row r="66" spans="1:8">
      <c r="A66" s="9" t="b">
        <v>1</v>
      </c>
      <c r="B66" s="9" t="s">
        <v>943</v>
      </c>
      <c r="C66" s="9">
        <v>2</v>
      </c>
      <c r="D66" s="9">
        <v>3</v>
      </c>
      <c r="E66" s="22" t="s">
        <v>310</v>
      </c>
      <c r="F66" s="9" t="s">
        <v>818</v>
      </c>
      <c r="G66" s="9" t="s">
        <v>655</v>
      </c>
      <c r="H66" s="9" t="s">
        <v>652</v>
      </c>
    </row>
    <row r="67" spans="1:8">
      <c r="A67" s="9" t="b">
        <v>1</v>
      </c>
      <c r="B67" s="9" t="s">
        <v>711</v>
      </c>
      <c r="C67" s="9">
        <v>2</v>
      </c>
      <c r="D67" s="9">
        <v>3</v>
      </c>
      <c r="E67" s="9" t="s">
        <v>403</v>
      </c>
      <c r="F67" s="9" t="s">
        <v>819</v>
      </c>
      <c r="G67" s="9" t="s">
        <v>655</v>
      </c>
      <c r="H67" s="9" t="s">
        <v>652</v>
      </c>
    </row>
    <row r="68" spans="1:8">
      <c r="A68" s="9" t="b">
        <v>1</v>
      </c>
      <c r="B68" s="9" t="s">
        <v>712</v>
      </c>
      <c r="C68" s="9">
        <v>2</v>
      </c>
      <c r="D68" s="9">
        <v>3</v>
      </c>
      <c r="E68" s="35" t="s">
        <v>348</v>
      </c>
      <c r="F68" s="9" t="s">
        <v>820</v>
      </c>
      <c r="G68" s="9" t="s">
        <v>655</v>
      </c>
      <c r="H68" s="9" t="s">
        <v>652</v>
      </c>
    </row>
    <row r="69" spans="1:8">
      <c r="A69" s="9" t="b">
        <v>1</v>
      </c>
      <c r="B69" s="9" t="s">
        <v>713</v>
      </c>
      <c r="C69" s="9">
        <v>2</v>
      </c>
      <c r="D69" s="9">
        <v>3</v>
      </c>
      <c r="E69" s="9" t="s">
        <v>580</v>
      </c>
      <c r="F69" s="9" t="s">
        <v>821</v>
      </c>
      <c r="G69" s="9" t="s">
        <v>655</v>
      </c>
      <c r="H69" s="9" t="s">
        <v>652</v>
      </c>
    </row>
    <row r="70" spans="1:8">
      <c r="A70" s="9" t="b">
        <v>1</v>
      </c>
      <c r="B70" s="9" t="s">
        <v>714</v>
      </c>
      <c r="C70" s="9">
        <v>2</v>
      </c>
      <c r="D70" s="9">
        <v>3</v>
      </c>
      <c r="E70" s="9" t="s">
        <v>199</v>
      </c>
      <c r="F70" s="9" t="s">
        <v>822</v>
      </c>
      <c r="G70" s="9" t="s">
        <v>655</v>
      </c>
      <c r="H70" s="9" t="s">
        <v>652</v>
      </c>
    </row>
    <row r="71" spans="1:8">
      <c r="A71" s="9" t="b">
        <v>1</v>
      </c>
      <c r="B71" s="9" t="s">
        <v>715</v>
      </c>
      <c r="C71" s="9">
        <v>2</v>
      </c>
      <c r="D71" s="9">
        <v>3</v>
      </c>
      <c r="E71" s="36" t="s">
        <v>106</v>
      </c>
      <c r="F71" s="9" t="s">
        <v>823</v>
      </c>
      <c r="G71" s="9" t="s">
        <v>655</v>
      </c>
      <c r="H71" s="9" t="s">
        <v>652</v>
      </c>
    </row>
    <row r="72" spans="1:8">
      <c r="A72" s="9" t="b">
        <v>1</v>
      </c>
      <c r="B72" s="9" t="s">
        <v>716</v>
      </c>
      <c r="C72" s="9">
        <v>2</v>
      </c>
      <c r="D72" s="9">
        <v>3</v>
      </c>
      <c r="E72" s="9" t="s">
        <v>109</v>
      </c>
      <c r="F72" s="9" t="s">
        <v>824</v>
      </c>
      <c r="G72" s="9" t="s">
        <v>655</v>
      </c>
      <c r="H72" s="9" t="s">
        <v>652</v>
      </c>
    </row>
    <row r="73" spans="1:8">
      <c r="A73" s="9" t="b">
        <v>1</v>
      </c>
      <c r="B73" s="9" t="s">
        <v>717</v>
      </c>
      <c r="C73" s="9">
        <v>2</v>
      </c>
      <c r="D73" s="9">
        <v>3</v>
      </c>
      <c r="E73" s="9" t="s">
        <v>659</v>
      </c>
      <c r="F73" s="9" t="s">
        <v>825</v>
      </c>
      <c r="G73" s="9" t="s">
        <v>655</v>
      </c>
      <c r="H73" s="9" t="s">
        <v>652</v>
      </c>
    </row>
    <row r="74" spans="1:8">
      <c r="A74" s="9" t="b">
        <v>1</v>
      </c>
      <c r="B74" s="9" t="s">
        <v>718</v>
      </c>
      <c r="C74" s="9">
        <v>2</v>
      </c>
      <c r="D74" s="9">
        <v>3</v>
      </c>
      <c r="E74" s="9" t="s">
        <v>83</v>
      </c>
      <c r="F74" s="9" t="s">
        <v>826</v>
      </c>
      <c r="G74" s="9" t="s">
        <v>655</v>
      </c>
      <c r="H74" s="9" t="s">
        <v>652</v>
      </c>
    </row>
    <row r="75" spans="1:8">
      <c r="A75" s="9" t="b">
        <v>1</v>
      </c>
      <c r="B75" s="9" t="s">
        <v>719</v>
      </c>
      <c r="C75" s="9">
        <v>2</v>
      </c>
      <c r="D75" s="9">
        <v>3</v>
      </c>
      <c r="E75" s="9" t="s">
        <v>115</v>
      </c>
      <c r="F75" s="9" t="s">
        <v>827</v>
      </c>
      <c r="G75" s="9" t="s">
        <v>655</v>
      </c>
      <c r="H75" s="9" t="s">
        <v>652</v>
      </c>
    </row>
    <row r="76" spans="1:8">
      <c r="A76" s="9" t="b">
        <v>1</v>
      </c>
      <c r="B76" s="9" t="s">
        <v>720</v>
      </c>
      <c r="C76" s="9">
        <v>2</v>
      </c>
      <c r="D76" s="9">
        <v>3</v>
      </c>
      <c r="E76" s="9" t="s">
        <v>53</v>
      </c>
      <c r="F76" s="9" t="s">
        <v>828</v>
      </c>
      <c r="G76" s="9" t="s">
        <v>655</v>
      </c>
      <c r="H76" s="9" t="s">
        <v>652</v>
      </c>
    </row>
    <row r="77" spans="1:8">
      <c r="A77" s="9" t="b">
        <v>1</v>
      </c>
      <c r="B77" s="9" t="s">
        <v>944</v>
      </c>
      <c r="C77" s="9">
        <v>2</v>
      </c>
      <c r="D77" s="9">
        <v>3</v>
      </c>
      <c r="E77" s="9" t="s">
        <v>141</v>
      </c>
      <c r="F77" s="9" t="s">
        <v>829</v>
      </c>
      <c r="G77" s="9" t="s">
        <v>655</v>
      </c>
      <c r="H77" s="9" t="s">
        <v>652</v>
      </c>
    </row>
    <row r="78" spans="1:8">
      <c r="A78" s="9" t="b">
        <v>1</v>
      </c>
      <c r="B78" s="9" t="s">
        <v>945</v>
      </c>
      <c r="C78" s="9">
        <v>2</v>
      </c>
      <c r="D78" s="9">
        <v>3</v>
      </c>
      <c r="E78" s="9" t="s">
        <v>378</v>
      </c>
      <c r="F78" s="9" t="s">
        <v>830</v>
      </c>
      <c r="G78" s="9" t="s">
        <v>655</v>
      </c>
      <c r="H78" s="9" t="s">
        <v>652</v>
      </c>
    </row>
    <row r="79" spans="1:8">
      <c r="A79" s="9" t="b">
        <v>1</v>
      </c>
      <c r="B79" s="9" t="s">
        <v>946</v>
      </c>
      <c r="C79" s="9">
        <v>2</v>
      </c>
      <c r="D79" s="9">
        <v>3</v>
      </c>
      <c r="E79" s="9" t="s">
        <v>534</v>
      </c>
      <c r="F79" s="9" t="s">
        <v>831</v>
      </c>
      <c r="G79" s="9" t="s">
        <v>655</v>
      </c>
      <c r="H79" s="9" t="s">
        <v>652</v>
      </c>
    </row>
    <row r="80" spans="1:8">
      <c r="A80" s="9" t="b">
        <v>1</v>
      </c>
      <c r="B80" s="9" t="s">
        <v>947</v>
      </c>
      <c r="C80" s="9">
        <v>2</v>
      </c>
      <c r="D80" s="9">
        <v>3</v>
      </c>
      <c r="E80" s="9" t="s">
        <v>445</v>
      </c>
      <c r="F80" s="9" t="s">
        <v>832</v>
      </c>
      <c r="G80" s="9" t="s">
        <v>655</v>
      </c>
      <c r="H80" s="9" t="s">
        <v>652</v>
      </c>
    </row>
    <row r="81" spans="1:8">
      <c r="A81" s="9" t="b">
        <v>1</v>
      </c>
      <c r="B81" s="9" t="s">
        <v>948</v>
      </c>
      <c r="C81" s="9">
        <v>2</v>
      </c>
      <c r="D81" s="9">
        <v>3</v>
      </c>
      <c r="E81" s="9" t="s">
        <v>540</v>
      </c>
      <c r="F81" s="9" t="s">
        <v>833</v>
      </c>
      <c r="G81" s="9" t="s">
        <v>655</v>
      </c>
      <c r="H81" s="9" t="s">
        <v>652</v>
      </c>
    </row>
    <row r="82" spans="1:8">
      <c r="A82" s="9" t="b">
        <v>1</v>
      </c>
      <c r="B82" s="9" t="s">
        <v>949</v>
      </c>
      <c r="C82" s="9">
        <v>2</v>
      </c>
      <c r="D82" s="9">
        <v>3</v>
      </c>
      <c r="E82" s="9" t="s">
        <v>11</v>
      </c>
      <c r="F82" s="9" t="s">
        <v>834</v>
      </c>
      <c r="G82" s="9" t="s">
        <v>655</v>
      </c>
      <c r="H82" s="9" t="s">
        <v>652</v>
      </c>
    </row>
    <row r="83" spans="1:8">
      <c r="A83" s="9" t="b">
        <v>1</v>
      </c>
      <c r="B83" s="9" t="s">
        <v>950</v>
      </c>
      <c r="C83" s="9">
        <v>2</v>
      </c>
      <c r="D83" s="9">
        <v>3</v>
      </c>
      <c r="E83" s="9" t="s">
        <v>535</v>
      </c>
      <c r="F83" s="9" t="s">
        <v>835</v>
      </c>
      <c r="G83" s="9" t="s">
        <v>655</v>
      </c>
      <c r="H83" s="9" t="s">
        <v>652</v>
      </c>
    </row>
    <row r="84" spans="1:8">
      <c r="A84" s="9" t="b">
        <v>1</v>
      </c>
      <c r="B84" s="9" t="s">
        <v>951</v>
      </c>
      <c r="C84" s="9">
        <v>2</v>
      </c>
      <c r="D84" s="9">
        <v>3</v>
      </c>
      <c r="E84" s="9" t="s">
        <v>49</v>
      </c>
      <c r="F84" s="9" t="s">
        <v>836</v>
      </c>
      <c r="G84" s="9" t="s">
        <v>655</v>
      </c>
      <c r="H84" s="9" t="s">
        <v>652</v>
      </c>
    </row>
    <row r="85" spans="1:8">
      <c r="A85" s="9" t="b">
        <v>1</v>
      </c>
      <c r="B85" s="9" t="s">
        <v>952</v>
      </c>
      <c r="C85" s="9">
        <v>2</v>
      </c>
      <c r="D85" s="9">
        <v>3</v>
      </c>
      <c r="E85" s="9" t="s">
        <v>418</v>
      </c>
      <c r="F85" s="9" t="s">
        <v>837</v>
      </c>
      <c r="G85" s="9" t="s">
        <v>655</v>
      </c>
      <c r="H85" s="9" t="s">
        <v>652</v>
      </c>
    </row>
    <row r="86" spans="1:8">
      <c r="A86" s="9" t="b">
        <v>1</v>
      </c>
      <c r="B86" s="9" t="s">
        <v>953</v>
      </c>
      <c r="C86" s="9">
        <v>2</v>
      </c>
      <c r="D86" s="9">
        <v>3</v>
      </c>
      <c r="E86" s="29" t="s">
        <v>94</v>
      </c>
      <c r="F86" s="9" t="s">
        <v>838</v>
      </c>
      <c r="G86" s="9" t="s">
        <v>655</v>
      </c>
      <c r="H86" s="9" t="s">
        <v>652</v>
      </c>
    </row>
    <row r="87" spans="1:8">
      <c r="A87" s="9" t="b">
        <v>1</v>
      </c>
      <c r="B87" s="9" t="s">
        <v>954</v>
      </c>
      <c r="C87" s="9">
        <v>2</v>
      </c>
      <c r="D87" s="9">
        <v>3</v>
      </c>
      <c r="E87" s="9" t="s">
        <v>854</v>
      </c>
      <c r="F87" s="9" t="s">
        <v>839</v>
      </c>
      <c r="G87" s="9" t="s">
        <v>655</v>
      </c>
      <c r="H87" s="9" t="s">
        <v>652</v>
      </c>
    </row>
    <row r="88" spans="1:8">
      <c r="A88" s="9" t="b">
        <v>1</v>
      </c>
      <c r="B88" s="9" t="s">
        <v>955</v>
      </c>
      <c r="C88" s="9">
        <v>2</v>
      </c>
      <c r="D88" s="9">
        <v>3</v>
      </c>
      <c r="E88" s="9" t="s">
        <v>225</v>
      </c>
      <c r="F88" s="9" t="s">
        <v>855</v>
      </c>
      <c r="G88" s="9" t="s">
        <v>655</v>
      </c>
      <c r="H88" s="9" t="s">
        <v>652</v>
      </c>
    </row>
    <row r="89" spans="1:8">
      <c r="A89" s="9" t="b">
        <v>1</v>
      </c>
      <c r="B89" s="9" t="s">
        <v>956</v>
      </c>
      <c r="C89" s="9">
        <v>2</v>
      </c>
      <c r="D89" s="9">
        <v>3</v>
      </c>
      <c r="E89" s="9" t="s">
        <v>627</v>
      </c>
      <c r="F89" s="9" t="s">
        <v>856</v>
      </c>
      <c r="G89" s="9" t="s">
        <v>655</v>
      </c>
      <c r="H89" s="9" t="s">
        <v>652</v>
      </c>
    </row>
    <row r="90" spans="1:8">
      <c r="A90" s="9" t="b">
        <v>1</v>
      </c>
      <c r="B90" s="9" t="s">
        <v>957</v>
      </c>
      <c r="C90" s="9">
        <v>2</v>
      </c>
      <c r="D90" s="9">
        <v>3</v>
      </c>
      <c r="E90" s="9" t="s">
        <v>45</v>
      </c>
      <c r="F90" s="9" t="s">
        <v>857</v>
      </c>
      <c r="G90" s="9" t="s">
        <v>655</v>
      </c>
      <c r="H90" s="9" t="s">
        <v>652</v>
      </c>
    </row>
    <row r="91" spans="1:8">
      <c r="A91" s="9" t="b">
        <v>1</v>
      </c>
      <c r="B91" s="9" t="s">
        <v>958</v>
      </c>
      <c r="C91" s="9">
        <v>2</v>
      </c>
      <c r="D91" s="9">
        <v>3</v>
      </c>
      <c r="E91" s="9" t="s">
        <v>629</v>
      </c>
      <c r="F91" s="9" t="s">
        <v>858</v>
      </c>
      <c r="G91" s="9" t="s">
        <v>655</v>
      </c>
      <c r="H91" s="9" t="s">
        <v>652</v>
      </c>
    </row>
    <row r="92" spans="1:8">
      <c r="A92" s="9" t="b">
        <v>1</v>
      </c>
      <c r="B92" s="9" t="s">
        <v>959</v>
      </c>
      <c r="C92" s="9">
        <v>2</v>
      </c>
      <c r="D92" s="9">
        <v>3</v>
      </c>
      <c r="E92" s="21" t="s">
        <v>516</v>
      </c>
      <c r="F92" s="9" t="s">
        <v>859</v>
      </c>
      <c r="G92" s="9" t="s">
        <v>655</v>
      </c>
      <c r="H92" s="9" t="s">
        <v>652</v>
      </c>
    </row>
    <row r="93" spans="1:8">
      <c r="A93" s="9" t="b">
        <v>1</v>
      </c>
      <c r="B93" s="9" t="s">
        <v>960</v>
      </c>
      <c r="C93" s="9">
        <v>2</v>
      </c>
      <c r="D93" s="9">
        <v>3</v>
      </c>
      <c r="E93" s="9" t="s">
        <v>417</v>
      </c>
      <c r="F93" s="9" t="s">
        <v>860</v>
      </c>
      <c r="G93" s="9" t="s">
        <v>655</v>
      </c>
      <c r="H93" s="9" t="s">
        <v>652</v>
      </c>
    </row>
    <row r="94" spans="1:8">
      <c r="A94" s="9" t="b">
        <v>1</v>
      </c>
      <c r="B94" s="9" t="s">
        <v>961</v>
      </c>
      <c r="C94" s="9">
        <v>2</v>
      </c>
      <c r="D94" s="9">
        <v>3</v>
      </c>
      <c r="E94" s="9" t="s">
        <v>628</v>
      </c>
      <c r="F94" s="9" t="s">
        <v>861</v>
      </c>
      <c r="G94" s="9" t="s">
        <v>655</v>
      </c>
      <c r="H94" s="9" t="s">
        <v>652</v>
      </c>
    </row>
    <row r="95" spans="1:8">
      <c r="A95" s="9" t="b">
        <v>1</v>
      </c>
      <c r="B95" s="9" t="s">
        <v>962</v>
      </c>
      <c r="C95" s="9">
        <v>2</v>
      </c>
      <c r="D95" s="9">
        <v>3</v>
      </c>
      <c r="E95" s="30" t="s">
        <v>164</v>
      </c>
      <c r="F95" s="9" t="s">
        <v>862</v>
      </c>
      <c r="G95" s="9" t="s">
        <v>655</v>
      </c>
      <c r="H95" s="9" t="s">
        <v>652</v>
      </c>
    </row>
    <row r="96" spans="1:8">
      <c r="A96" s="9" t="b">
        <v>1</v>
      </c>
      <c r="B96" s="9" t="s">
        <v>963</v>
      </c>
      <c r="C96" s="9">
        <v>2</v>
      </c>
      <c r="D96" s="9">
        <v>3</v>
      </c>
      <c r="E96" s="36" t="s">
        <v>106</v>
      </c>
      <c r="F96" s="9" t="s">
        <v>863</v>
      </c>
      <c r="G96" s="9" t="s">
        <v>655</v>
      </c>
      <c r="H96" s="9" t="s">
        <v>652</v>
      </c>
    </row>
    <row r="97" spans="1:8">
      <c r="A97" s="9" t="b">
        <v>1</v>
      </c>
      <c r="B97" s="9" t="s">
        <v>964</v>
      </c>
      <c r="C97" s="9">
        <v>2</v>
      </c>
      <c r="D97" s="9">
        <v>3</v>
      </c>
      <c r="E97" s="9" t="s">
        <v>371</v>
      </c>
      <c r="F97" s="9" t="s">
        <v>864</v>
      </c>
      <c r="G97" s="9" t="s">
        <v>655</v>
      </c>
      <c r="H97" s="9" t="s">
        <v>652</v>
      </c>
    </row>
    <row r="98" spans="1:8">
      <c r="A98" s="9" t="b">
        <v>1</v>
      </c>
      <c r="B98" s="9" t="s">
        <v>965</v>
      </c>
      <c r="C98" s="9">
        <v>2</v>
      </c>
      <c r="D98" s="9">
        <v>3</v>
      </c>
      <c r="E98" s="9" t="s">
        <v>218</v>
      </c>
      <c r="F98" s="9" t="s">
        <v>865</v>
      </c>
      <c r="G98" s="9" t="s">
        <v>655</v>
      </c>
      <c r="H98" s="9" t="s">
        <v>652</v>
      </c>
    </row>
    <row r="99" spans="1:8">
      <c r="A99" s="9" t="b">
        <v>1</v>
      </c>
      <c r="B99" s="9" t="s">
        <v>966</v>
      </c>
      <c r="C99" s="9">
        <v>2</v>
      </c>
      <c r="D99" s="9">
        <v>3</v>
      </c>
      <c r="E99" s="9" t="s">
        <v>332</v>
      </c>
      <c r="F99" s="9" t="s">
        <v>866</v>
      </c>
      <c r="G99" s="9" t="s">
        <v>655</v>
      </c>
      <c r="H99" s="9" t="s">
        <v>652</v>
      </c>
    </row>
    <row r="100" spans="1:8">
      <c r="A100" s="9" t="b">
        <v>1</v>
      </c>
      <c r="B100" s="9" t="s">
        <v>967</v>
      </c>
      <c r="C100" s="9">
        <v>2</v>
      </c>
      <c r="D100" s="9">
        <v>3</v>
      </c>
      <c r="E100" s="9" t="s">
        <v>283</v>
      </c>
      <c r="F100" s="9" t="s">
        <v>867</v>
      </c>
      <c r="G100" s="9" t="s">
        <v>655</v>
      </c>
      <c r="H100" s="9" t="s">
        <v>652</v>
      </c>
    </row>
    <row r="101" spans="1:8">
      <c r="A101" s="9" t="b">
        <v>1</v>
      </c>
      <c r="B101" s="9" t="s">
        <v>968</v>
      </c>
      <c r="C101" s="9">
        <v>2</v>
      </c>
      <c r="D101" s="9">
        <v>3</v>
      </c>
      <c r="E101" s="9" t="s">
        <v>154</v>
      </c>
      <c r="F101" s="9" t="s">
        <v>868</v>
      </c>
      <c r="G101" s="9" t="s">
        <v>655</v>
      </c>
      <c r="H101" s="9" t="s">
        <v>652</v>
      </c>
    </row>
    <row r="102" spans="1:8">
      <c r="A102" s="9" t="b">
        <v>1</v>
      </c>
      <c r="B102" s="9" t="s">
        <v>969</v>
      </c>
      <c r="C102" s="9">
        <v>2</v>
      </c>
      <c r="D102" s="9">
        <v>3</v>
      </c>
      <c r="E102" s="9" t="s">
        <v>117</v>
      </c>
      <c r="F102" s="9" t="s">
        <v>869</v>
      </c>
      <c r="G102" s="9" t="s">
        <v>655</v>
      </c>
      <c r="H102" s="9" t="s">
        <v>652</v>
      </c>
    </row>
    <row r="103" spans="1:8">
      <c r="A103" s="9" t="b">
        <v>1</v>
      </c>
      <c r="B103" s="9" t="s">
        <v>1014</v>
      </c>
      <c r="C103" s="9">
        <v>3</v>
      </c>
      <c r="D103" s="9">
        <v>5</v>
      </c>
      <c r="E103" s="17" t="s">
        <v>46</v>
      </c>
      <c r="F103" s="9" t="s">
        <v>897</v>
      </c>
      <c r="G103" s="9" t="s">
        <v>655</v>
      </c>
      <c r="H103" s="9" t="s">
        <v>652</v>
      </c>
    </row>
    <row r="104" spans="1:8">
      <c r="A104" s="9" t="b">
        <v>1</v>
      </c>
      <c r="B104" s="9" t="s">
        <v>1015</v>
      </c>
      <c r="C104" s="9">
        <v>3</v>
      </c>
      <c r="D104" s="9">
        <v>5</v>
      </c>
      <c r="E104" s="9" t="s">
        <v>464</v>
      </c>
      <c r="F104" s="9" t="s">
        <v>898</v>
      </c>
      <c r="G104" s="9" t="s">
        <v>655</v>
      </c>
      <c r="H104" s="9" t="s">
        <v>652</v>
      </c>
    </row>
    <row r="105" spans="1:8">
      <c r="A105" s="9" t="b">
        <v>1</v>
      </c>
      <c r="B105" s="9" t="s">
        <v>1159</v>
      </c>
      <c r="C105" s="9">
        <v>3</v>
      </c>
      <c r="D105" s="9">
        <v>5</v>
      </c>
      <c r="E105" s="9" t="s">
        <v>296</v>
      </c>
      <c r="F105" s="9" t="s">
        <v>899</v>
      </c>
      <c r="G105" s="9" t="s">
        <v>655</v>
      </c>
      <c r="H105" s="9" t="s">
        <v>652</v>
      </c>
    </row>
    <row r="106" spans="1:8">
      <c r="A106" s="9" t="b">
        <v>1</v>
      </c>
      <c r="B106" s="9" t="s">
        <v>1160</v>
      </c>
      <c r="C106" s="9">
        <v>3</v>
      </c>
      <c r="D106" s="9">
        <v>5</v>
      </c>
      <c r="E106" s="46" t="s">
        <v>65</v>
      </c>
      <c r="F106" s="9" t="s">
        <v>900</v>
      </c>
      <c r="G106" s="9" t="s">
        <v>655</v>
      </c>
      <c r="H106" s="9" t="s">
        <v>652</v>
      </c>
    </row>
    <row r="107" spans="1:8">
      <c r="A107" s="9" t="b">
        <v>1</v>
      </c>
      <c r="B107" s="9" t="s">
        <v>1016</v>
      </c>
      <c r="C107" s="9">
        <v>3</v>
      </c>
      <c r="D107" s="9">
        <v>5</v>
      </c>
      <c r="E107" s="9" t="s">
        <v>336</v>
      </c>
      <c r="F107" s="9" t="s">
        <v>901</v>
      </c>
      <c r="G107" s="9" t="s">
        <v>655</v>
      </c>
      <c r="H107" s="9" t="s">
        <v>652</v>
      </c>
    </row>
    <row r="108" spans="1:8">
      <c r="A108" s="9" t="b">
        <v>1</v>
      </c>
      <c r="B108" s="9" t="s">
        <v>1017</v>
      </c>
      <c r="C108" s="9">
        <v>3</v>
      </c>
      <c r="D108" s="9">
        <v>5</v>
      </c>
      <c r="E108" s="30" t="s">
        <v>164</v>
      </c>
      <c r="F108" s="9" t="s">
        <v>902</v>
      </c>
      <c r="G108" s="9" t="s">
        <v>655</v>
      </c>
      <c r="H108" s="9" t="s">
        <v>652</v>
      </c>
    </row>
    <row r="109" spans="1:8">
      <c r="A109" s="9" t="b">
        <v>1</v>
      </c>
      <c r="B109" s="9" t="s">
        <v>1018</v>
      </c>
      <c r="C109" s="9">
        <v>3</v>
      </c>
      <c r="D109" s="9">
        <v>5</v>
      </c>
      <c r="E109" s="9" t="s">
        <v>293</v>
      </c>
      <c r="F109" s="9" t="s">
        <v>903</v>
      </c>
      <c r="G109" s="9" t="s">
        <v>655</v>
      </c>
      <c r="H109" s="9" t="s">
        <v>652</v>
      </c>
    </row>
    <row r="110" spans="1:8">
      <c r="A110" s="9" t="b">
        <v>1</v>
      </c>
      <c r="B110" s="9" t="s">
        <v>1019</v>
      </c>
      <c r="C110" s="9">
        <v>3</v>
      </c>
      <c r="D110" s="9">
        <v>5</v>
      </c>
      <c r="E110" s="40" t="s">
        <v>922</v>
      </c>
      <c r="F110" s="9" t="s">
        <v>904</v>
      </c>
      <c r="G110" s="9" t="s">
        <v>655</v>
      </c>
      <c r="H110" s="9" t="s">
        <v>652</v>
      </c>
    </row>
    <row r="111" spans="1:8">
      <c r="A111" s="9" t="b">
        <v>1</v>
      </c>
      <c r="B111" s="9" t="s">
        <v>721</v>
      </c>
      <c r="C111" s="9">
        <v>3</v>
      </c>
      <c r="D111" s="9">
        <v>5</v>
      </c>
      <c r="E111" s="9" t="s">
        <v>99</v>
      </c>
      <c r="F111" s="9" t="s">
        <v>905</v>
      </c>
      <c r="G111" s="9" t="s">
        <v>655</v>
      </c>
      <c r="H111" s="9" t="s">
        <v>652</v>
      </c>
    </row>
    <row r="112" spans="1:8">
      <c r="A112" s="9" t="b">
        <v>1</v>
      </c>
      <c r="B112" s="9" t="s">
        <v>722</v>
      </c>
      <c r="C112" s="9">
        <v>3</v>
      </c>
      <c r="D112" s="9">
        <v>5</v>
      </c>
      <c r="E112" s="9" t="s">
        <v>574</v>
      </c>
      <c r="F112" s="9" t="s">
        <v>906</v>
      </c>
      <c r="G112" s="9" t="s">
        <v>655</v>
      </c>
      <c r="H112" s="9" t="s">
        <v>652</v>
      </c>
    </row>
    <row r="113" spans="1:8">
      <c r="A113" s="9" t="b">
        <v>1</v>
      </c>
      <c r="B113" s="9" t="s">
        <v>723</v>
      </c>
      <c r="C113" s="9">
        <v>3</v>
      </c>
      <c r="D113" s="9">
        <v>5</v>
      </c>
      <c r="E113" s="9" t="s">
        <v>486</v>
      </c>
      <c r="F113" s="9" t="s">
        <v>907</v>
      </c>
      <c r="G113" s="9" t="s">
        <v>655</v>
      </c>
      <c r="H113" s="9" t="s">
        <v>652</v>
      </c>
    </row>
    <row r="114" spans="1:8">
      <c r="A114" s="9" t="b">
        <v>1</v>
      </c>
      <c r="B114" s="9" t="s">
        <v>724</v>
      </c>
      <c r="C114" s="9">
        <v>3</v>
      </c>
      <c r="D114" s="9">
        <v>5</v>
      </c>
      <c r="E114" s="9" t="s">
        <v>494</v>
      </c>
      <c r="F114" s="9" t="s">
        <v>908</v>
      </c>
      <c r="G114" s="9" t="s">
        <v>655</v>
      </c>
      <c r="H114" s="9" t="s">
        <v>652</v>
      </c>
    </row>
    <row r="115" spans="1:8">
      <c r="A115" s="9" t="b">
        <v>1</v>
      </c>
      <c r="B115" s="9" t="s">
        <v>725</v>
      </c>
      <c r="C115" s="9">
        <v>3</v>
      </c>
      <c r="D115" s="9">
        <v>5</v>
      </c>
      <c r="E115" s="9" t="s">
        <v>263</v>
      </c>
      <c r="F115" s="9" t="s">
        <v>909</v>
      </c>
      <c r="G115" s="9" t="s">
        <v>655</v>
      </c>
      <c r="H115" s="9" t="s">
        <v>652</v>
      </c>
    </row>
    <row r="116" spans="1:8">
      <c r="A116" s="9" t="b">
        <v>1</v>
      </c>
      <c r="B116" s="9" t="s">
        <v>726</v>
      </c>
      <c r="C116" s="9">
        <v>3</v>
      </c>
      <c r="D116" s="9">
        <v>5</v>
      </c>
      <c r="E116" s="9" t="s">
        <v>138</v>
      </c>
      <c r="F116" s="9" t="s">
        <v>910</v>
      </c>
      <c r="G116" s="9" t="s">
        <v>655</v>
      </c>
      <c r="H116" s="9" t="s">
        <v>652</v>
      </c>
    </row>
    <row r="117" spans="1:8">
      <c r="A117" s="9" t="b">
        <v>1</v>
      </c>
      <c r="B117" s="9" t="s">
        <v>727</v>
      </c>
      <c r="C117" s="9">
        <v>3</v>
      </c>
      <c r="D117" s="9">
        <v>5</v>
      </c>
      <c r="E117" s="9" t="s">
        <v>22</v>
      </c>
      <c r="F117" s="9" t="s">
        <v>911</v>
      </c>
      <c r="G117" s="9" t="s">
        <v>655</v>
      </c>
      <c r="H117" s="9" t="s">
        <v>652</v>
      </c>
    </row>
    <row r="118" spans="1:8">
      <c r="A118" s="9" t="b">
        <v>1</v>
      </c>
      <c r="B118" s="9" t="s">
        <v>728</v>
      </c>
      <c r="C118" s="9">
        <v>3</v>
      </c>
      <c r="D118" s="9">
        <v>5</v>
      </c>
      <c r="E118" s="9" t="s">
        <v>526</v>
      </c>
      <c r="F118" s="9" t="s">
        <v>912</v>
      </c>
      <c r="G118" s="9" t="s">
        <v>655</v>
      </c>
      <c r="H118" s="9" t="s">
        <v>652</v>
      </c>
    </row>
    <row r="119" spans="1:8">
      <c r="A119" s="9" t="b">
        <v>1</v>
      </c>
      <c r="B119" s="9" t="s">
        <v>729</v>
      </c>
      <c r="C119" s="9">
        <v>3</v>
      </c>
      <c r="D119" s="9">
        <v>5</v>
      </c>
      <c r="E119" s="9" t="s">
        <v>69</v>
      </c>
      <c r="F119" s="9" t="s">
        <v>913</v>
      </c>
      <c r="G119" s="9" t="s">
        <v>655</v>
      </c>
      <c r="H119" s="9" t="s">
        <v>652</v>
      </c>
    </row>
    <row r="120" spans="1:8">
      <c r="A120" s="9" t="b">
        <v>1</v>
      </c>
      <c r="B120" s="9" t="s">
        <v>730</v>
      </c>
      <c r="C120" s="9">
        <v>3</v>
      </c>
      <c r="D120" s="9">
        <v>5</v>
      </c>
      <c r="E120" s="9" t="s">
        <v>274</v>
      </c>
      <c r="F120" s="9" t="s">
        <v>914</v>
      </c>
      <c r="G120" s="9" t="s">
        <v>655</v>
      </c>
      <c r="H120" s="9" t="s">
        <v>652</v>
      </c>
    </row>
    <row r="121" spans="1:8">
      <c r="A121" s="9" t="b">
        <v>1</v>
      </c>
      <c r="B121" s="9" t="s">
        <v>1020</v>
      </c>
      <c r="C121" s="9">
        <v>3</v>
      </c>
      <c r="D121" s="9">
        <v>5</v>
      </c>
      <c r="E121" s="39" t="s">
        <v>551</v>
      </c>
      <c r="F121" s="9" t="s">
        <v>915</v>
      </c>
      <c r="G121" s="9" t="s">
        <v>655</v>
      </c>
      <c r="H121" s="9" t="s">
        <v>652</v>
      </c>
    </row>
    <row r="122" spans="1:8">
      <c r="A122" s="9" t="b">
        <v>1</v>
      </c>
      <c r="B122" s="9" t="s">
        <v>1021</v>
      </c>
      <c r="C122" s="9">
        <v>3</v>
      </c>
      <c r="D122" s="9">
        <v>5</v>
      </c>
      <c r="E122" s="9" t="s">
        <v>288</v>
      </c>
      <c r="F122" s="9" t="s">
        <v>916</v>
      </c>
      <c r="G122" s="9" t="s">
        <v>655</v>
      </c>
      <c r="H122" s="9" t="s">
        <v>652</v>
      </c>
    </row>
    <row r="123" spans="1:8">
      <c r="A123" s="9" t="b">
        <v>1</v>
      </c>
      <c r="B123" s="9" t="s">
        <v>1022</v>
      </c>
      <c r="C123" s="9">
        <v>3</v>
      </c>
      <c r="D123" s="9">
        <v>5</v>
      </c>
      <c r="E123" s="9" t="s">
        <v>531</v>
      </c>
      <c r="F123" s="9" t="s">
        <v>917</v>
      </c>
      <c r="G123" s="9" t="s">
        <v>655</v>
      </c>
      <c r="H123" s="9" t="s">
        <v>652</v>
      </c>
    </row>
    <row r="124" spans="1:8">
      <c r="A124" s="9" t="b">
        <v>1</v>
      </c>
      <c r="B124" s="9" t="s">
        <v>1023</v>
      </c>
      <c r="C124" s="9">
        <v>3</v>
      </c>
      <c r="D124" s="9">
        <v>5</v>
      </c>
      <c r="E124" s="9" t="s">
        <v>75</v>
      </c>
      <c r="F124" s="9" t="s">
        <v>918</v>
      </c>
      <c r="G124" s="9" t="s">
        <v>655</v>
      </c>
      <c r="H124" s="9" t="s">
        <v>652</v>
      </c>
    </row>
    <row r="125" spans="1:8">
      <c r="A125" s="9" t="b">
        <v>1</v>
      </c>
      <c r="B125" s="9" t="s">
        <v>1024</v>
      </c>
      <c r="C125" s="9">
        <v>3</v>
      </c>
      <c r="D125" s="9">
        <v>5</v>
      </c>
      <c r="E125" s="9" t="s">
        <v>393</v>
      </c>
      <c r="F125" s="9" t="s">
        <v>919</v>
      </c>
      <c r="G125" s="9" t="s">
        <v>655</v>
      </c>
      <c r="H125" s="9" t="s">
        <v>652</v>
      </c>
    </row>
    <row r="126" spans="1:8">
      <c r="A126" s="9" t="b">
        <v>1</v>
      </c>
      <c r="B126" s="9" t="s">
        <v>1025</v>
      </c>
      <c r="C126" s="9">
        <v>3</v>
      </c>
      <c r="D126" s="9">
        <v>5</v>
      </c>
      <c r="E126" s="9" t="s">
        <v>391</v>
      </c>
      <c r="F126" s="9" t="s">
        <v>920</v>
      </c>
      <c r="G126" s="9" t="s">
        <v>655</v>
      </c>
      <c r="H126" s="9" t="s">
        <v>652</v>
      </c>
    </row>
    <row r="127" spans="1:8">
      <c r="A127" s="9" t="b">
        <v>1</v>
      </c>
      <c r="B127" s="9" t="s">
        <v>1026</v>
      </c>
      <c r="C127" s="9">
        <v>3</v>
      </c>
      <c r="D127" s="9">
        <v>5</v>
      </c>
      <c r="E127" s="25" t="s">
        <v>357</v>
      </c>
      <c r="F127" s="9" t="s">
        <v>921</v>
      </c>
      <c r="G127" s="9" t="s">
        <v>655</v>
      </c>
      <c r="H127" s="9" t="s">
        <v>652</v>
      </c>
    </row>
    <row r="128" spans="1:8">
      <c r="A128" s="9" t="b">
        <v>1</v>
      </c>
      <c r="B128" s="9" t="s">
        <v>1027</v>
      </c>
      <c r="C128" s="9">
        <v>3</v>
      </c>
      <c r="D128" s="9">
        <v>5</v>
      </c>
      <c r="E128" s="14" t="s">
        <v>380</v>
      </c>
      <c r="F128" s="9" t="s">
        <v>923</v>
      </c>
      <c r="G128" s="9" t="s">
        <v>655</v>
      </c>
      <c r="H128" s="9" t="s">
        <v>652</v>
      </c>
    </row>
    <row r="129" spans="1:8">
      <c r="A129" s="9" t="b">
        <v>1</v>
      </c>
      <c r="B129" s="9" t="s">
        <v>1028</v>
      </c>
      <c r="C129" s="9">
        <v>3</v>
      </c>
      <c r="D129" s="9">
        <v>5</v>
      </c>
      <c r="E129" s="9" t="s">
        <v>553</v>
      </c>
      <c r="F129" s="9" t="s">
        <v>924</v>
      </c>
      <c r="G129" s="9" t="s">
        <v>655</v>
      </c>
      <c r="H129" s="9" t="s">
        <v>652</v>
      </c>
    </row>
    <row r="130" spans="1:8">
      <c r="A130" s="9" t="b">
        <v>1</v>
      </c>
      <c r="B130" s="9" t="s">
        <v>1029</v>
      </c>
      <c r="C130" s="9">
        <v>3</v>
      </c>
      <c r="D130" s="9">
        <v>5</v>
      </c>
      <c r="E130" s="25" t="s">
        <v>357</v>
      </c>
      <c r="F130" s="9" t="s">
        <v>925</v>
      </c>
      <c r="G130" s="9" t="s">
        <v>655</v>
      </c>
      <c r="H130" s="9" t="s">
        <v>652</v>
      </c>
    </row>
    <row r="131" spans="1:8">
      <c r="A131" s="9" t="b">
        <v>1</v>
      </c>
      <c r="B131" s="9" t="s">
        <v>1030</v>
      </c>
      <c r="C131" s="9">
        <v>3</v>
      </c>
      <c r="D131" s="9">
        <v>5</v>
      </c>
      <c r="E131" s="9" t="s">
        <v>632</v>
      </c>
      <c r="F131" s="9" t="s">
        <v>926</v>
      </c>
      <c r="G131" s="9" t="s">
        <v>655</v>
      </c>
      <c r="H131" s="9" t="s">
        <v>652</v>
      </c>
    </row>
    <row r="132" spans="1:8">
      <c r="A132" s="9" t="b">
        <v>1</v>
      </c>
      <c r="B132" s="9" t="s">
        <v>1031</v>
      </c>
      <c r="C132" s="9">
        <v>3</v>
      </c>
      <c r="D132" s="9">
        <v>5</v>
      </c>
      <c r="E132" s="9" t="s">
        <v>636</v>
      </c>
      <c r="F132" s="9" t="s">
        <v>927</v>
      </c>
      <c r="G132" s="9" t="s">
        <v>655</v>
      </c>
      <c r="H132" s="9" t="s">
        <v>652</v>
      </c>
    </row>
    <row r="133" spans="1:8">
      <c r="A133" s="9" t="b">
        <v>1</v>
      </c>
      <c r="B133" s="9" t="s">
        <v>1032</v>
      </c>
      <c r="C133" s="9">
        <v>3</v>
      </c>
      <c r="D133" s="9">
        <v>5</v>
      </c>
      <c r="E133" s="39" t="s">
        <v>551</v>
      </c>
      <c r="F133" s="9" t="s">
        <v>928</v>
      </c>
      <c r="G133" s="9" t="s">
        <v>655</v>
      </c>
      <c r="H133" s="9" t="s">
        <v>652</v>
      </c>
    </row>
    <row r="134" spans="1:8">
      <c r="A134" s="9" t="b">
        <v>1</v>
      </c>
      <c r="B134" s="9" t="s">
        <v>1033</v>
      </c>
      <c r="C134" s="9">
        <v>3</v>
      </c>
      <c r="D134" s="9">
        <v>5</v>
      </c>
      <c r="E134" s="37" t="s">
        <v>500</v>
      </c>
      <c r="F134" s="9" t="s">
        <v>929</v>
      </c>
      <c r="G134" s="9" t="s">
        <v>655</v>
      </c>
      <c r="H134" s="9" t="s">
        <v>652</v>
      </c>
    </row>
    <row r="135" spans="1:8">
      <c r="A135" s="9" t="b">
        <v>1</v>
      </c>
      <c r="B135" s="9" t="s">
        <v>1034</v>
      </c>
      <c r="C135" s="9">
        <v>3</v>
      </c>
      <c r="D135" s="9">
        <v>5</v>
      </c>
      <c r="E135" s="9" t="s">
        <v>157</v>
      </c>
      <c r="F135" s="9" t="s">
        <v>930</v>
      </c>
      <c r="G135" s="9" t="s">
        <v>655</v>
      </c>
      <c r="H135" s="9" t="s">
        <v>652</v>
      </c>
    </row>
    <row r="136" spans="1:8">
      <c r="A136" s="9" t="b">
        <v>1</v>
      </c>
      <c r="B136" s="9" t="s">
        <v>1035</v>
      </c>
      <c r="C136" s="9">
        <v>3</v>
      </c>
      <c r="D136" s="9">
        <v>5</v>
      </c>
      <c r="E136" s="9" t="s">
        <v>235</v>
      </c>
      <c r="F136" s="9" t="s">
        <v>931</v>
      </c>
      <c r="G136" s="9" t="s">
        <v>655</v>
      </c>
      <c r="H136" s="9" t="s">
        <v>652</v>
      </c>
    </row>
    <row r="137" spans="1:8">
      <c r="A137" s="9" t="b">
        <v>1</v>
      </c>
      <c r="B137" s="9" t="s">
        <v>1036</v>
      </c>
      <c r="C137" s="9">
        <v>3</v>
      </c>
      <c r="D137" s="9">
        <v>5</v>
      </c>
      <c r="E137" s="9" t="s">
        <v>504</v>
      </c>
      <c r="F137" s="9" t="s">
        <v>932</v>
      </c>
      <c r="G137" s="9" t="s">
        <v>655</v>
      </c>
      <c r="H137" s="9" t="s">
        <v>652</v>
      </c>
    </row>
    <row r="138" spans="1:8">
      <c r="A138" s="9" t="b">
        <v>1</v>
      </c>
      <c r="B138" s="9" t="s">
        <v>1037</v>
      </c>
      <c r="C138" s="9">
        <v>3</v>
      </c>
      <c r="D138" s="9">
        <v>5</v>
      </c>
      <c r="E138" s="9" t="s">
        <v>262</v>
      </c>
      <c r="F138" s="9" t="s">
        <v>933</v>
      </c>
      <c r="G138" s="9" t="s">
        <v>655</v>
      </c>
      <c r="H138" s="9" t="s">
        <v>652</v>
      </c>
    </row>
    <row r="139" spans="1:8">
      <c r="A139" s="9" t="b">
        <v>1</v>
      </c>
      <c r="B139" s="9" t="s">
        <v>1038</v>
      </c>
      <c r="C139" s="9">
        <v>3</v>
      </c>
      <c r="D139" s="9">
        <v>5</v>
      </c>
      <c r="E139" s="9" t="s">
        <v>130</v>
      </c>
      <c r="F139" s="9" t="s">
        <v>934</v>
      </c>
      <c r="G139" s="9" t="s">
        <v>655</v>
      </c>
      <c r="H139" s="9" t="s">
        <v>652</v>
      </c>
    </row>
    <row r="140" spans="1:8">
      <c r="A140" s="9" t="b">
        <v>1</v>
      </c>
      <c r="B140" s="9" t="s">
        <v>1039</v>
      </c>
      <c r="C140" s="9">
        <v>3</v>
      </c>
      <c r="D140" s="9">
        <v>5</v>
      </c>
      <c r="E140" s="9" t="s">
        <v>497</v>
      </c>
      <c r="F140" s="9" t="s">
        <v>935</v>
      </c>
      <c r="G140" s="9" t="s">
        <v>655</v>
      </c>
      <c r="H140" s="9" t="s">
        <v>652</v>
      </c>
    </row>
    <row r="141" spans="1:8">
      <c r="A141" s="9" t="b">
        <v>1</v>
      </c>
      <c r="B141" s="9" t="s">
        <v>1040</v>
      </c>
      <c r="C141" s="9">
        <v>3</v>
      </c>
      <c r="D141" s="9">
        <v>5</v>
      </c>
      <c r="E141" s="9" t="s">
        <v>170</v>
      </c>
      <c r="F141" s="9" t="s">
        <v>936</v>
      </c>
      <c r="G141" s="9" t="s">
        <v>655</v>
      </c>
      <c r="H141" s="9" t="s">
        <v>652</v>
      </c>
    </row>
    <row r="142" spans="1:8">
      <c r="A142" s="9" t="b">
        <v>1</v>
      </c>
      <c r="B142" s="9" t="s">
        <v>1041</v>
      </c>
      <c r="C142" s="9">
        <v>3</v>
      </c>
      <c r="D142" s="9">
        <v>5</v>
      </c>
      <c r="E142" s="9" t="s">
        <v>457</v>
      </c>
      <c r="F142" s="9" t="s">
        <v>937</v>
      </c>
      <c r="G142" s="9" t="s">
        <v>655</v>
      </c>
      <c r="H142" s="9" t="s">
        <v>652</v>
      </c>
    </row>
    <row r="143" spans="1:8">
      <c r="A143" s="9" t="b">
        <v>1</v>
      </c>
      <c r="B143" s="9" t="s">
        <v>1042</v>
      </c>
      <c r="C143" s="9">
        <v>3</v>
      </c>
      <c r="D143" s="9">
        <v>5</v>
      </c>
      <c r="E143" s="9" t="s">
        <v>508</v>
      </c>
      <c r="F143" s="9" t="s">
        <v>938</v>
      </c>
      <c r="G143" s="9" t="s">
        <v>655</v>
      </c>
      <c r="H143" s="9" t="s">
        <v>652</v>
      </c>
    </row>
    <row r="144" spans="1:8">
      <c r="A144" s="9" t="b">
        <v>1</v>
      </c>
      <c r="B144" s="9" t="s">
        <v>1043</v>
      </c>
      <c r="C144" s="9">
        <v>3</v>
      </c>
      <c r="D144" s="9">
        <v>5</v>
      </c>
      <c r="E144" s="9" t="s">
        <v>329</v>
      </c>
      <c r="F144" s="9" t="s">
        <v>939</v>
      </c>
      <c r="G144" s="9" t="s">
        <v>655</v>
      </c>
      <c r="H144" s="9" t="s">
        <v>652</v>
      </c>
    </row>
    <row r="145" spans="1:8">
      <c r="A145" s="9" t="b">
        <v>1</v>
      </c>
      <c r="B145" s="9" t="s">
        <v>1044</v>
      </c>
      <c r="C145" s="9">
        <v>3</v>
      </c>
      <c r="D145" s="9">
        <v>5</v>
      </c>
      <c r="E145" s="9" t="s">
        <v>335</v>
      </c>
      <c r="F145" s="9" t="s">
        <v>940</v>
      </c>
      <c r="G145" s="9" t="s">
        <v>655</v>
      </c>
      <c r="H145" s="9" t="s">
        <v>652</v>
      </c>
    </row>
    <row r="146" spans="1:8">
      <c r="A146" s="9" t="b">
        <v>1</v>
      </c>
      <c r="B146" s="9" t="s">
        <v>1045</v>
      </c>
      <c r="C146" s="9">
        <v>3</v>
      </c>
      <c r="D146" s="9">
        <v>5</v>
      </c>
      <c r="E146" s="9" t="s">
        <v>582</v>
      </c>
      <c r="F146" s="9" t="s">
        <v>941</v>
      </c>
      <c r="G146" s="9" t="s">
        <v>655</v>
      </c>
      <c r="H146" s="9" t="s">
        <v>652</v>
      </c>
    </row>
    <row r="147" spans="1:8">
      <c r="A147" s="9" t="b">
        <v>1</v>
      </c>
      <c r="B147" s="9" t="s">
        <v>1096</v>
      </c>
      <c r="C147" s="9">
        <v>4</v>
      </c>
      <c r="D147" s="9">
        <v>7</v>
      </c>
      <c r="E147" s="18" t="s">
        <v>571</v>
      </c>
      <c r="F147" s="9" t="s">
        <v>970</v>
      </c>
      <c r="G147" s="9" t="s">
        <v>655</v>
      </c>
      <c r="H147" s="9" t="s">
        <v>652</v>
      </c>
    </row>
    <row r="148" spans="1:8">
      <c r="A148" s="9" t="b">
        <v>1</v>
      </c>
      <c r="B148" s="9" t="s">
        <v>1097</v>
      </c>
      <c r="C148" s="9">
        <v>4</v>
      </c>
      <c r="D148" s="9">
        <v>7</v>
      </c>
      <c r="E148" s="24" t="s">
        <v>590</v>
      </c>
      <c r="F148" s="9" t="s">
        <v>971</v>
      </c>
      <c r="G148" s="9" t="s">
        <v>655</v>
      </c>
      <c r="H148" s="9" t="s">
        <v>652</v>
      </c>
    </row>
    <row r="149" spans="1:8">
      <c r="A149" s="9" t="b">
        <v>1</v>
      </c>
      <c r="B149" s="9" t="s">
        <v>1098</v>
      </c>
      <c r="C149" s="9">
        <v>4</v>
      </c>
      <c r="D149" s="9">
        <v>7</v>
      </c>
      <c r="E149" s="9" t="s">
        <v>85</v>
      </c>
      <c r="F149" s="9" t="s">
        <v>972</v>
      </c>
      <c r="G149" s="9" t="s">
        <v>655</v>
      </c>
      <c r="H149" s="9" t="s">
        <v>652</v>
      </c>
    </row>
    <row r="150" spans="1:8">
      <c r="A150" s="9" t="b">
        <v>1</v>
      </c>
      <c r="B150" s="9" t="s">
        <v>1099</v>
      </c>
      <c r="C150" s="9">
        <v>4</v>
      </c>
      <c r="D150" s="9">
        <v>7</v>
      </c>
      <c r="E150" s="9" t="s">
        <v>444</v>
      </c>
      <c r="F150" s="9" t="s">
        <v>973</v>
      </c>
      <c r="G150" s="9" t="s">
        <v>655</v>
      </c>
      <c r="H150" s="9" t="s">
        <v>652</v>
      </c>
    </row>
    <row r="151" spans="1:8">
      <c r="A151" s="9" t="b">
        <v>1</v>
      </c>
      <c r="B151" s="9" t="s">
        <v>1100</v>
      </c>
      <c r="C151" s="9">
        <v>4</v>
      </c>
      <c r="D151" s="9">
        <v>7</v>
      </c>
      <c r="E151" s="9" t="s">
        <v>240</v>
      </c>
      <c r="F151" s="9" t="s">
        <v>974</v>
      </c>
      <c r="G151" s="9" t="s">
        <v>655</v>
      </c>
      <c r="H151" s="9" t="s">
        <v>652</v>
      </c>
    </row>
    <row r="152" spans="1:8">
      <c r="A152" s="9" t="b">
        <v>1</v>
      </c>
      <c r="B152" s="9" t="s">
        <v>1158</v>
      </c>
      <c r="C152" s="9">
        <v>4</v>
      </c>
      <c r="D152" s="9">
        <v>7</v>
      </c>
      <c r="E152" s="9" t="s">
        <v>415</v>
      </c>
      <c r="F152" s="9" t="s">
        <v>975</v>
      </c>
      <c r="G152" s="9" t="s">
        <v>655</v>
      </c>
      <c r="H152" s="9" t="s">
        <v>652</v>
      </c>
    </row>
    <row r="153" spans="1:8">
      <c r="A153" s="9" t="b">
        <v>1</v>
      </c>
      <c r="B153" s="9" t="s">
        <v>731</v>
      </c>
      <c r="C153" s="9">
        <v>4</v>
      </c>
      <c r="D153" s="9">
        <v>7</v>
      </c>
      <c r="E153" s="26" t="s">
        <v>509</v>
      </c>
      <c r="F153" s="9" t="s">
        <v>976</v>
      </c>
      <c r="G153" s="9" t="s">
        <v>655</v>
      </c>
      <c r="H153" s="9" t="s">
        <v>652</v>
      </c>
    </row>
    <row r="154" spans="1:8">
      <c r="A154" s="9" t="b">
        <v>1</v>
      </c>
      <c r="B154" s="9" t="s">
        <v>732</v>
      </c>
      <c r="C154" s="9">
        <v>4</v>
      </c>
      <c r="D154" s="9">
        <v>7</v>
      </c>
      <c r="E154" s="9" t="s">
        <v>35</v>
      </c>
      <c r="F154" s="9" t="s">
        <v>977</v>
      </c>
      <c r="G154" s="9" t="s">
        <v>655</v>
      </c>
      <c r="H154" s="9" t="s">
        <v>652</v>
      </c>
    </row>
    <row r="155" spans="1:8">
      <c r="A155" s="9" t="b">
        <v>1</v>
      </c>
      <c r="B155" s="9" t="s">
        <v>733</v>
      </c>
      <c r="C155" s="9">
        <v>4</v>
      </c>
      <c r="D155" s="9">
        <v>7</v>
      </c>
      <c r="E155" s="9" t="s">
        <v>247</v>
      </c>
      <c r="F155" s="9" t="s">
        <v>978</v>
      </c>
      <c r="G155" s="9" t="s">
        <v>655</v>
      </c>
      <c r="H155" s="9" t="s">
        <v>652</v>
      </c>
    </row>
    <row r="156" spans="1:8">
      <c r="A156" s="9" t="b">
        <v>1</v>
      </c>
      <c r="B156" s="9" t="s">
        <v>734</v>
      </c>
      <c r="C156" s="9">
        <v>4</v>
      </c>
      <c r="D156" s="9">
        <v>7</v>
      </c>
      <c r="E156" s="37" t="s">
        <v>500</v>
      </c>
      <c r="F156" s="9" t="s">
        <v>979</v>
      </c>
      <c r="G156" s="9" t="s">
        <v>655</v>
      </c>
      <c r="H156" s="9" t="s">
        <v>652</v>
      </c>
    </row>
    <row r="157" spans="1:8">
      <c r="A157" s="9" t="b">
        <v>1</v>
      </c>
      <c r="B157" s="9" t="s">
        <v>735</v>
      </c>
      <c r="C157" s="9">
        <v>4</v>
      </c>
      <c r="D157" s="9">
        <v>7</v>
      </c>
      <c r="E157" s="9" t="s">
        <v>431</v>
      </c>
      <c r="F157" s="9" t="s">
        <v>980</v>
      </c>
      <c r="G157" s="9" t="s">
        <v>655</v>
      </c>
      <c r="H157" s="9" t="s">
        <v>652</v>
      </c>
    </row>
    <row r="158" spans="1:8">
      <c r="A158" s="9" t="b">
        <v>1</v>
      </c>
      <c r="B158" s="9" t="s">
        <v>736</v>
      </c>
      <c r="C158" s="9">
        <v>4</v>
      </c>
      <c r="D158" s="9">
        <v>7</v>
      </c>
      <c r="E158" s="9" t="s">
        <v>54</v>
      </c>
      <c r="F158" s="9" t="s">
        <v>981</v>
      </c>
      <c r="G158" s="9" t="s">
        <v>655</v>
      </c>
      <c r="H158" s="9" t="s">
        <v>652</v>
      </c>
    </row>
    <row r="159" spans="1:8">
      <c r="A159" s="9" t="b">
        <v>1</v>
      </c>
      <c r="B159" s="9" t="s">
        <v>737</v>
      </c>
      <c r="C159" s="9">
        <v>4</v>
      </c>
      <c r="D159" s="9">
        <v>7</v>
      </c>
      <c r="E159" s="9" t="s">
        <v>100</v>
      </c>
      <c r="F159" s="9" t="s">
        <v>982</v>
      </c>
      <c r="G159" s="9" t="s">
        <v>655</v>
      </c>
      <c r="H159" s="9" t="s">
        <v>652</v>
      </c>
    </row>
    <row r="160" spans="1:8">
      <c r="A160" s="9" t="b">
        <v>1</v>
      </c>
      <c r="B160" s="9" t="s">
        <v>738</v>
      </c>
      <c r="C160" s="9">
        <v>4</v>
      </c>
      <c r="D160" s="9">
        <v>7</v>
      </c>
      <c r="E160" s="43" t="s">
        <v>125</v>
      </c>
      <c r="F160" s="9" t="s">
        <v>983</v>
      </c>
      <c r="G160" s="9" t="s">
        <v>655</v>
      </c>
      <c r="H160" s="9" t="s">
        <v>652</v>
      </c>
    </row>
    <row r="161" spans="1:8">
      <c r="A161" s="9" t="b">
        <v>1</v>
      </c>
      <c r="B161" s="9" t="s">
        <v>739</v>
      </c>
      <c r="C161" s="9">
        <v>4</v>
      </c>
      <c r="D161" s="9">
        <v>7</v>
      </c>
      <c r="E161" s="27" t="s">
        <v>994</v>
      </c>
      <c r="F161" s="9" t="s">
        <v>984</v>
      </c>
      <c r="G161" s="9" t="s">
        <v>655</v>
      </c>
      <c r="H161" s="9" t="s">
        <v>652</v>
      </c>
    </row>
    <row r="162" spans="1:8">
      <c r="A162" s="9" t="b">
        <v>1</v>
      </c>
      <c r="B162" s="9" t="s">
        <v>740</v>
      </c>
      <c r="C162" s="9">
        <v>4</v>
      </c>
      <c r="D162" s="9">
        <v>7</v>
      </c>
      <c r="E162" s="9" t="s">
        <v>366</v>
      </c>
      <c r="F162" s="9" t="s">
        <v>985</v>
      </c>
      <c r="G162" s="9" t="s">
        <v>655</v>
      </c>
      <c r="H162" s="9" t="s">
        <v>652</v>
      </c>
    </row>
    <row r="163" spans="1:8">
      <c r="A163" s="9" t="b">
        <v>1</v>
      </c>
      <c r="B163" s="9" t="s">
        <v>1101</v>
      </c>
      <c r="C163" s="9">
        <v>4</v>
      </c>
      <c r="D163" s="9">
        <v>7</v>
      </c>
      <c r="E163" s="9" t="s">
        <v>456</v>
      </c>
      <c r="F163" s="9" t="s">
        <v>986</v>
      </c>
      <c r="G163" s="9" t="s">
        <v>655</v>
      </c>
      <c r="H163" s="9" t="s">
        <v>652</v>
      </c>
    </row>
    <row r="164" spans="1:8">
      <c r="A164" s="9" t="b">
        <v>1</v>
      </c>
      <c r="B164" s="9" t="s">
        <v>1102</v>
      </c>
      <c r="C164" s="9">
        <v>4</v>
      </c>
      <c r="D164" s="9">
        <v>7</v>
      </c>
      <c r="E164" s="9" t="s">
        <v>59</v>
      </c>
      <c r="F164" s="9" t="s">
        <v>987</v>
      </c>
      <c r="G164" s="9" t="s">
        <v>655</v>
      </c>
      <c r="H164" s="9" t="s">
        <v>652</v>
      </c>
    </row>
    <row r="165" spans="1:8">
      <c r="A165" s="9" t="b">
        <v>1</v>
      </c>
      <c r="B165" s="9" t="s">
        <v>1103</v>
      </c>
      <c r="C165" s="9">
        <v>4</v>
      </c>
      <c r="D165" s="9">
        <v>7</v>
      </c>
      <c r="E165" s="9" t="s">
        <v>492</v>
      </c>
      <c r="F165" s="9" t="s">
        <v>988</v>
      </c>
      <c r="G165" s="9" t="s">
        <v>655</v>
      </c>
      <c r="H165" s="9" t="s">
        <v>652</v>
      </c>
    </row>
    <row r="166" spans="1:8">
      <c r="A166" s="9" t="b">
        <v>1</v>
      </c>
      <c r="B166" s="9" t="s">
        <v>1104</v>
      </c>
      <c r="C166" s="9">
        <v>4</v>
      </c>
      <c r="D166" s="9">
        <v>7</v>
      </c>
      <c r="E166" s="9" t="s">
        <v>131</v>
      </c>
      <c r="F166" s="9" t="s">
        <v>989</v>
      </c>
      <c r="G166" s="9" t="s">
        <v>655</v>
      </c>
      <c r="H166" s="9" t="s">
        <v>652</v>
      </c>
    </row>
    <row r="167" spans="1:8">
      <c r="A167" s="9" t="b">
        <v>1</v>
      </c>
      <c r="B167" s="9" t="s">
        <v>1105</v>
      </c>
      <c r="C167" s="9">
        <v>4</v>
      </c>
      <c r="D167" s="9">
        <v>7</v>
      </c>
      <c r="E167" s="9" t="s">
        <v>188</v>
      </c>
      <c r="F167" s="9" t="s">
        <v>990</v>
      </c>
      <c r="G167" s="9" t="s">
        <v>655</v>
      </c>
      <c r="H167" s="9" t="s">
        <v>652</v>
      </c>
    </row>
    <row r="168" spans="1:8">
      <c r="A168" s="9" t="b">
        <v>1</v>
      </c>
      <c r="B168" s="9" t="s">
        <v>1106</v>
      </c>
      <c r="C168" s="9">
        <v>4</v>
      </c>
      <c r="D168" s="9">
        <v>7</v>
      </c>
      <c r="E168" s="9" t="s">
        <v>275</v>
      </c>
      <c r="F168" s="9" t="s">
        <v>991</v>
      </c>
      <c r="G168" s="9" t="s">
        <v>655</v>
      </c>
      <c r="H168" s="9" t="s">
        <v>652</v>
      </c>
    </row>
    <row r="169" spans="1:8">
      <c r="A169" s="9" t="b">
        <v>1</v>
      </c>
      <c r="B169" s="9" t="s">
        <v>1107</v>
      </c>
      <c r="C169" s="9">
        <v>4</v>
      </c>
      <c r="D169" s="9">
        <v>7</v>
      </c>
      <c r="E169" s="30" t="s">
        <v>281</v>
      </c>
      <c r="F169" s="9" t="s">
        <v>992</v>
      </c>
      <c r="G169" s="9" t="s">
        <v>655</v>
      </c>
      <c r="H169" s="9" t="s">
        <v>652</v>
      </c>
    </row>
    <row r="170" spans="1:8">
      <c r="A170" s="9" t="b">
        <v>1</v>
      </c>
      <c r="B170" s="9" t="s">
        <v>1108</v>
      </c>
      <c r="C170" s="9">
        <v>4</v>
      </c>
      <c r="D170" s="9">
        <v>7</v>
      </c>
      <c r="E170" s="9" t="s">
        <v>545</v>
      </c>
      <c r="F170" s="9" t="s">
        <v>993</v>
      </c>
      <c r="G170" s="9" t="s">
        <v>655</v>
      </c>
      <c r="H170" s="9" t="s">
        <v>652</v>
      </c>
    </row>
    <row r="171" spans="1:8">
      <c r="A171" s="9" t="b">
        <v>1</v>
      </c>
      <c r="B171" s="9" t="s">
        <v>1109</v>
      </c>
      <c r="C171" s="9">
        <v>4</v>
      </c>
      <c r="D171" s="9">
        <v>7</v>
      </c>
      <c r="E171" s="9" t="s">
        <v>149</v>
      </c>
      <c r="F171" s="9" t="s">
        <v>995</v>
      </c>
      <c r="G171" s="9" t="s">
        <v>655</v>
      </c>
      <c r="H171" s="9" t="s">
        <v>652</v>
      </c>
    </row>
    <row r="172" spans="1:8">
      <c r="A172" s="9" t="b">
        <v>1</v>
      </c>
      <c r="B172" s="9" t="s">
        <v>1110</v>
      </c>
      <c r="C172" s="9">
        <v>4</v>
      </c>
      <c r="D172" s="9">
        <v>7</v>
      </c>
      <c r="E172" s="9" t="s">
        <v>619</v>
      </c>
      <c r="F172" s="9" t="s">
        <v>996</v>
      </c>
      <c r="G172" s="9" t="s">
        <v>655</v>
      </c>
      <c r="H172" s="9" t="s">
        <v>652</v>
      </c>
    </row>
    <row r="173" spans="1:8">
      <c r="A173" s="9" t="b">
        <v>1</v>
      </c>
      <c r="B173" s="9" t="s">
        <v>1111</v>
      </c>
      <c r="C173" s="9">
        <v>4</v>
      </c>
      <c r="D173" s="9">
        <v>7</v>
      </c>
      <c r="E173" s="9" t="s">
        <v>447</v>
      </c>
      <c r="F173" s="9" t="s">
        <v>997</v>
      </c>
      <c r="G173" s="9" t="s">
        <v>655</v>
      </c>
      <c r="H173" s="9" t="s">
        <v>652</v>
      </c>
    </row>
    <row r="174" spans="1:8">
      <c r="A174" s="9" t="b">
        <v>1</v>
      </c>
      <c r="B174" s="9" t="s">
        <v>1112</v>
      </c>
      <c r="C174" s="9">
        <v>4</v>
      </c>
      <c r="D174" s="9">
        <v>7</v>
      </c>
      <c r="E174" s="9" t="s">
        <v>86</v>
      </c>
      <c r="F174" s="9" t="s">
        <v>998</v>
      </c>
      <c r="G174" s="9" t="s">
        <v>655</v>
      </c>
      <c r="H174" s="9" t="s">
        <v>652</v>
      </c>
    </row>
    <row r="175" spans="1:8">
      <c r="A175" s="9" t="b">
        <v>1</v>
      </c>
      <c r="B175" s="9" t="s">
        <v>1113</v>
      </c>
      <c r="C175" s="9">
        <v>4</v>
      </c>
      <c r="D175" s="9">
        <v>7</v>
      </c>
      <c r="E175" s="9" t="s">
        <v>561</v>
      </c>
      <c r="F175" s="9" t="s">
        <v>999</v>
      </c>
      <c r="G175" s="9" t="s">
        <v>655</v>
      </c>
      <c r="H175" s="9" t="s">
        <v>652</v>
      </c>
    </row>
    <row r="176" spans="1:8">
      <c r="A176" s="9" t="b">
        <v>1</v>
      </c>
      <c r="B176" s="9" t="s">
        <v>1114</v>
      </c>
      <c r="C176" s="9">
        <v>4</v>
      </c>
      <c r="D176" s="9">
        <v>7</v>
      </c>
      <c r="E176" s="9" t="s">
        <v>438</v>
      </c>
      <c r="F176" s="9" t="s">
        <v>1000</v>
      </c>
      <c r="G176" s="9" t="s">
        <v>655</v>
      </c>
      <c r="H176" s="9" t="s">
        <v>652</v>
      </c>
    </row>
    <row r="177" spans="1:8">
      <c r="A177" s="9" t="b">
        <v>1</v>
      </c>
      <c r="B177" s="9" t="s">
        <v>1115</v>
      </c>
      <c r="C177" s="9">
        <v>4</v>
      </c>
      <c r="D177" s="9">
        <v>7</v>
      </c>
      <c r="E177" s="9" t="s">
        <v>1013</v>
      </c>
      <c r="F177" s="9" t="s">
        <v>1001</v>
      </c>
      <c r="G177" s="9" t="s">
        <v>655</v>
      </c>
      <c r="H177" s="9" t="s">
        <v>652</v>
      </c>
    </row>
    <row r="178" spans="1:8">
      <c r="A178" s="9" t="b">
        <v>1</v>
      </c>
      <c r="B178" s="9" t="s">
        <v>1116</v>
      </c>
      <c r="C178" s="9">
        <v>4</v>
      </c>
      <c r="D178" s="9">
        <v>7</v>
      </c>
      <c r="E178" s="9" t="s">
        <v>618</v>
      </c>
      <c r="F178" s="9" t="s">
        <v>1002</v>
      </c>
      <c r="G178" s="9" t="s">
        <v>655</v>
      </c>
      <c r="H178" s="9" t="s">
        <v>652</v>
      </c>
    </row>
    <row r="179" spans="1:8">
      <c r="A179" s="9" t="b">
        <v>1</v>
      </c>
      <c r="B179" s="9" t="s">
        <v>1117</v>
      </c>
      <c r="C179" s="9">
        <v>4</v>
      </c>
      <c r="D179" s="9">
        <v>7</v>
      </c>
      <c r="E179" s="9" t="s">
        <v>285</v>
      </c>
      <c r="F179" s="9" t="s">
        <v>1003</v>
      </c>
      <c r="G179" s="9" t="s">
        <v>655</v>
      </c>
      <c r="H179" s="9" t="s">
        <v>652</v>
      </c>
    </row>
    <row r="180" spans="1:8">
      <c r="A180" s="9" t="b">
        <v>1</v>
      </c>
      <c r="B180" s="9" t="s">
        <v>1118</v>
      </c>
      <c r="C180" s="9">
        <v>4</v>
      </c>
      <c r="D180" s="9">
        <v>7</v>
      </c>
      <c r="E180" s="9" t="s">
        <v>460</v>
      </c>
      <c r="F180" s="9" t="s">
        <v>1004</v>
      </c>
      <c r="G180" s="9" t="s">
        <v>655</v>
      </c>
      <c r="H180" s="9" t="s">
        <v>652</v>
      </c>
    </row>
    <row r="181" spans="1:8">
      <c r="A181" s="9" t="b">
        <v>1</v>
      </c>
      <c r="B181" s="9" t="s">
        <v>1119</v>
      </c>
      <c r="C181" s="9">
        <v>4</v>
      </c>
      <c r="D181" s="9">
        <v>7</v>
      </c>
      <c r="E181" s="9" t="s">
        <v>424</v>
      </c>
      <c r="F181" s="9" t="s">
        <v>1005</v>
      </c>
      <c r="G181" s="9" t="s">
        <v>655</v>
      </c>
      <c r="H181" s="9" t="s">
        <v>652</v>
      </c>
    </row>
    <row r="182" spans="1:8">
      <c r="A182" s="9" t="b">
        <v>1</v>
      </c>
      <c r="B182" s="9" t="s">
        <v>1120</v>
      </c>
      <c r="C182" s="9">
        <v>4</v>
      </c>
      <c r="D182" s="9">
        <v>7</v>
      </c>
      <c r="E182" s="9" t="s">
        <v>237</v>
      </c>
      <c r="F182" s="9" t="s">
        <v>1006</v>
      </c>
      <c r="G182" s="9" t="s">
        <v>655</v>
      </c>
      <c r="H182" s="9" t="s">
        <v>652</v>
      </c>
    </row>
    <row r="183" spans="1:8">
      <c r="A183" s="9" t="b">
        <v>1</v>
      </c>
      <c r="B183" s="9" t="s">
        <v>1121</v>
      </c>
      <c r="C183" s="9">
        <v>4</v>
      </c>
      <c r="D183" s="9">
        <v>7</v>
      </c>
      <c r="E183" s="9" t="s">
        <v>227</v>
      </c>
      <c r="F183" s="9" t="s">
        <v>1007</v>
      </c>
      <c r="G183" s="9" t="s">
        <v>655</v>
      </c>
      <c r="H183" s="9" t="s">
        <v>652</v>
      </c>
    </row>
    <row r="184" spans="1:8">
      <c r="A184" s="9" t="b">
        <v>1</v>
      </c>
      <c r="B184" s="9" t="s">
        <v>1122</v>
      </c>
      <c r="C184" s="9">
        <v>4</v>
      </c>
      <c r="D184" s="9">
        <v>7</v>
      </c>
      <c r="E184" s="16" t="s">
        <v>536</v>
      </c>
      <c r="F184" s="9" t="s">
        <v>1008</v>
      </c>
      <c r="G184" s="9" t="s">
        <v>655</v>
      </c>
      <c r="H184" s="9" t="s">
        <v>652</v>
      </c>
    </row>
    <row r="185" spans="1:8">
      <c r="A185" s="9" t="b">
        <v>1</v>
      </c>
      <c r="B185" s="9" t="s">
        <v>1123</v>
      </c>
      <c r="C185" s="9">
        <v>4</v>
      </c>
      <c r="D185" s="9">
        <v>7</v>
      </c>
      <c r="E185" s="30" t="s">
        <v>281</v>
      </c>
      <c r="F185" s="9" t="s">
        <v>1009</v>
      </c>
      <c r="G185" s="9" t="s">
        <v>655</v>
      </c>
      <c r="H185" s="9" t="s">
        <v>652</v>
      </c>
    </row>
    <row r="186" spans="1:8">
      <c r="A186" s="9" t="b">
        <v>1</v>
      </c>
      <c r="B186" s="9" t="s">
        <v>1124</v>
      </c>
      <c r="C186" s="9">
        <v>4</v>
      </c>
      <c r="D186" s="9">
        <v>7</v>
      </c>
      <c r="E186" s="9" t="s">
        <v>351</v>
      </c>
      <c r="F186" s="9" t="s">
        <v>1010</v>
      </c>
      <c r="G186" s="9" t="s">
        <v>655</v>
      </c>
      <c r="H186" s="9" t="s">
        <v>652</v>
      </c>
    </row>
    <row r="187" spans="1:8">
      <c r="A187" s="9" t="b">
        <v>1</v>
      </c>
      <c r="B187" s="9" t="s">
        <v>1125</v>
      </c>
      <c r="C187" s="9">
        <v>4</v>
      </c>
      <c r="D187" s="9">
        <v>7</v>
      </c>
      <c r="E187" s="9" t="s">
        <v>476</v>
      </c>
      <c r="F187" s="9" t="s">
        <v>1011</v>
      </c>
      <c r="G187" s="9" t="s">
        <v>655</v>
      </c>
      <c r="H187" s="9" t="s">
        <v>652</v>
      </c>
    </row>
    <row r="188" spans="1:8">
      <c r="A188" s="9" t="b">
        <v>1</v>
      </c>
      <c r="B188" s="9" t="s">
        <v>1126</v>
      </c>
      <c r="C188" s="9">
        <v>4</v>
      </c>
      <c r="D188" s="9">
        <v>7</v>
      </c>
      <c r="E188" s="9" t="s">
        <v>152</v>
      </c>
      <c r="F188" s="9" t="s">
        <v>1012</v>
      </c>
      <c r="G188" s="9" t="s">
        <v>655</v>
      </c>
      <c r="H188" s="9" t="s">
        <v>652</v>
      </c>
    </row>
    <row r="189" spans="1:8">
      <c r="A189" s="9" t="b">
        <v>1</v>
      </c>
      <c r="B189" s="9" t="s">
        <v>1127</v>
      </c>
      <c r="C189" s="9">
        <v>5</v>
      </c>
      <c r="D189" s="9">
        <v>9</v>
      </c>
      <c r="E189" s="14" t="s">
        <v>380</v>
      </c>
      <c r="F189" s="9" t="s">
        <v>1046</v>
      </c>
      <c r="G189" s="9" t="s">
        <v>655</v>
      </c>
      <c r="H189" s="9" t="s">
        <v>652</v>
      </c>
    </row>
    <row r="190" spans="1:8">
      <c r="A190" s="9" t="b">
        <v>1</v>
      </c>
      <c r="B190" s="9" t="s">
        <v>1128</v>
      </c>
      <c r="C190" s="9">
        <v>5</v>
      </c>
      <c r="D190" s="9">
        <v>9</v>
      </c>
      <c r="E190" s="47" t="s">
        <v>1091</v>
      </c>
      <c r="F190" s="9" t="s">
        <v>1047</v>
      </c>
      <c r="G190" s="9" t="s">
        <v>655</v>
      </c>
      <c r="H190" s="9" t="s">
        <v>652</v>
      </c>
    </row>
    <row r="191" spans="1:8">
      <c r="A191" s="9" t="b">
        <v>1</v>
      </c>
      <c r="B191" s="9" t="s">
        <v>1129</v>
      </c>
      <c r="C191" s="9">
        <v>5</v>
      </c>
      <c r="D191" s="9">
        <v>9</v>
      </c>
      <c r="E191" s="9" t="s">
        <v>554</v>
      </c>
      <c r="F191" s="9" t="s">
        <v>1048</v>
      </c>
      <c r="G191" s="9" t="s">
        <v>655</v>
      </c>
      <c r="H191" s="9" t="s">
        <v>652</v>
      </c>
    </row>
    <row r="192" spans="1:8">
      <c r="A192" s="9" t="b">
        <v>1</v>
      </c>
      <c r="B192" s="9" t="s">
        <v>1130</v>
      </c>
      <c r="C192" s="9">
        <v>5</v>
      </c>
      <c r="D192" s="9">
        <v>9</v>
      </c>
      <c r="E192" s="9" t="s">
        <v>39</v>
      </c>
      <c r="F192" s="9" t="s">
        <v>1049</v>
      </c>
      <c r="G192" s="9" t="s">
        <v>655</v>
      </c>
      <c r="H192" s="9" t="s">
        <v>652</v>
      </c>
    </row>
    <row r="193" spans="1:8">
      <c r="A193" s="9" t="b">
        <v>1</v>
      </c>
      <c r="B193" s="9" t="s">
        <v>1131</v>
      </c>
      <c r="C193" s="9">
        <v>5</v>
      </c>
      <c r="D193" s="9">
        <v>9</v>
      </c>
      <c r="E193" s="9" t="s">
        <v>506</v>
      </c>
      <c r="F193" s="9" t="s">
        <v>1050</v>
      </c>
      <c r="G193" s="9" t="s">
        <v>655</v>
      </c>
      <c r="H193" s="9" t="s">
        <v>652</v>
      </c>
    </row>
    <row r="194" spans="1:8">
      <c r="A194" s="9" t="b">
        <v>1</v>
      </c>
      <c r="B194" s="9" t="s">
        <v>741</v>
      </c>
      <c r="C194" s="9">
        <v>5</v>
      </c>
      <c r="D194" s="9">
        <v>9</v>
      </c>
      <c r="E194" s="9" t="s">
        <v>423</v>
      </c>
      <c r="F194" s="9" t="s">
        <v>1051</v>
      </c>
      <c r="G194" s="9" t="s">
        <v>655</v>
      </c>
      <c r="H194" s="9" t="s">
        <v>652</v>
      </c>
    </row>
    <row r="195" spans="1:8">
      <c r="A195" s="9" t="b">
        <v>1</v>
      </c>
      <c r="B195" s="9" t="s">
        <v>742</v>
      </c>
      <c r="C195" s="9">
        <v>5</v>
      </c>
      <c r="D195" s="9">
        <v>9</v>
      </c>
      <c r="E195" s="9" t="s">
        <v>490</v>
      </c>
      <c r="F195" s="9" t="s">
        <v>1052</v>
      </c>
      <c r="G195" s="9" t="s">
        <v>655</v>
      </c>
      <c r="H195" s="9" t="s">
        <v>652</v>
      </c>
    </row>
    <row r="196" spans="1:8">
      <c r="A196" s="9" t="b">
        <v>1</v>
      </c>
      <c r="B196" s="9" t="s">
        <v>743</v>
      </c>
      <c r="C196" s="9">
        <v>5</v>
      </c>
      <c r="D196" s="9">
        <v>9</v>
      </c>
      <c r="E196" s="9" t="s">
        <v>41</v>
      </c>
      <c r="F196" s="9" t="s">
        <v>1053</v>
      </c>
      <c r="G196" s="9" t="s">
        <v>655</v>
      </c>
      <c r="H196" s="9" t="s">
        <v>652</v>
      </c>
    </row>
    <row r="197" spans="1:8">
      <c r="A197" s="9" t="b">
        <v>1</v>
      </c>
      <c r="B197" s="9" t="s">
        <v>744</v>
      </c>
      <c r="C197" s="9">
        <v>5</v>
      </c>
      <c r="D197" s="9">
        <v>9</v>
      </c>
      <c r="E197" s="9" t="s">
        <v>598</v>
      </c>
      <c r="F197" s="9" t="s">
        <v>1054</v>
      </c>
      <c r="G197" s="9" t="s">
        <v>655</v>
      </c>
      <c r="H197" s="9" t="s">
        <v>652</v>
      </c>
    </row>
    <row r="198" spans="1:8">
      <c r="A198" s="9" t="b">
        <v>1</v>
      </c>
      <c r="B198" s="9" t="s">
        <v>745</v>
      </c>
      <c r="C198" s="9">
        <v>5</v>
      </c>
      <c r="D198" s="9">
        <v>9</v>
      </c>
      <c r="E198" s="9" t="s">
        <v>426</v>
      </c>
      <c r="F198" s="9" t="s">
        <v>1055</v>
      </c>
      <c r="G198" s="9" t="s">
        <v>655</v>
      </c>
      <c r="H198" s="9" t="s">
        <v>652</v>
      </c>
    </row>
    <row r="199" spans="1:8">
      <c r="A199" s="9" t="b">
        <v>1</v>
      </c>
      <c r="B199" s="9" t="s">
        <v>746</v>
      </c>
      <c r="C199" s="9">
        <v>5</v>
      </c>
      <c r="D199" s="9">
        <v>9</v>
      </c>
      <c r="E199" s="9" t="s">
        <v>144</v>
      </c>
      <c r="F199" s="9" t="s">
        <v>1056</v>
      </c>
      <c r="G199" s="9" t="s">
        <v>655</v>
      </c>
      <c r="H199" s="9" t="s">
        <v>652</v>
      </c>
    </row>
    <row r="200" spans="1:8">
      <c r="A200" s="9" t="b">
        <v>1</v>
      </c>
      <c r="B200" s="9" t="s">
        <v>747</v>
      </c>
      <c r="C200" s="9">
        <v>5</v>
      </c>
      <c r="D200" s="9">
        <v>9</v>
      </c>
      <c r="E200" s="9" t="s">
        <v>51</v>
      </c>
      <c r="F200" s="9" t="s">
        <v>1057</v>
      </c>
      <c r="G200" s="9" t="s">
        <v>655</v>
      </c>
      <c r="H200" s="9" t="s">
        <v>652</v>
      </c>
    </row>
    <row r="201" spans="1:8">
      <c r="A201" s="9" t="b">
        <v>1</v>
      </c>
      <c r="B201" s="9" t="s">
        <v>748</v>
      </c>
      <c r="C201" s="9">
        <v>5</v>
      </c>
      <c r="D201" s="9">
        <v>9</v>
      </c>
      <c r="E201" s="9" t="s">
        <v>104</v>
      </c>
      <c r="F201" s="9" t="s">
        <v>1058</v>
      </c>
      <c r="G201" s="9" t="s">
        <v>655</v>
      </c>
      <c r="H201" s="9" t="s">
        <v>652</v>
      </c>
    </row>
    <row r="202" spans="1:8">
      <c r="A202" s="9" t="b">
        <v>1</v>
      </c>
      <c r="B202" s="9" t="s">
        <v>749</v>
      </c>
      <c r="C202" s="9">
        <v>5</v>
      </c>
      <c r="D202" s="9">
        <v>9</v>
      </c>
      <c r="E202" s="9" t="s">
        <v>565</v>
      </c>
      <c r="F202" s="9" t="s">
        <v>1059</v>
      </c>
      <c r="G202" s="9" t="s">
        <v>655</v>
      </c>
      <c r="H202" s="9" t="s">
        <v>652</v>
      </c>
    </row>
    <row r="203" spans="1:8">
      <c r="A203" s="9" t="b">
        <v>1</v>
      </c>
      <c r="B203" s="9" t="s">
        <v>750</v>
      </c>
      <c r="C203" s="9">
        <v>5</v>
      </c>
      <c r="D203" s="9">
        <v>9</v>
      </c>
      <c r="E203" s="9" t="s">
        <v>129</v>
      </c>
      <c r="F203" s="9" t="s">
        <v>1060</v>
      </c>
      <c r="G203" s="9" t="s">
        <v>655</v>
      </c>
      <c r="H203" s="9" t="s">
        <v>652</v>
      </c>
    </row>
    <row r="204" spans="1:8">
      <c r="A204" s="9" t="b">
        <v>1</v>
      </c>
      <c r="B204" s="9" t="s">
        <v>1132</v>
      </c>
      <c r="C204" s="9">
        <v>5</v>
      </c>
      <c r="D204" s="9">
        <v>9</v>
      </c>
      <c r="E204" s="9" t="s">
        <v>1092</v>
      </c>
      <c r="F204" s="9" t="s">
        <v>1061</v>
      </c>
      <c r="G204" s="9" t="s">
        <v>655</v>
      </c>
      <c r="H204" s="9" t="s">
        <v>652</v>
      </c>
    </row>
    <row r="205" spans="1:8">
      <c r="A205" s="9" t="b">
        <v>1</v>
      </c>
      <c r="B205" s="9" t="s">
        <v>1133</v>
      </c>
      <c r="C205" s="9">
        <v>5</v>
      </c>
      <c r="D205" s="9">
        <v>9</v>
      </c>
      <c r="E205" s="9" t="s">
        <v>258</v>
      </c>
      <c r="F205" s="9" t="s">
        <v>1062</v>
      </c>
      <c r="G205" s="9" t="s">
        <v>655</v>
      </c>
      <c r="H205" s="9" t="s">
        <v>652</v>
      </c>
    </row>
    <row r="206" spans="1:8">
      <c r="A206" s="9" t="b">
        <v>1</v>
      </c>
      <c r="B206" s="9" t="s">
        <v>1134</v>
      </c>
      <c r="C206" s="9">
        <v>5</v>
      </c>
      <c r="D206" s="9">
        <v>9</v>
      </c>
      <c r="E206" s="9" t="s">
        <v>337</v>
      </c>
      <c r="F206" s="9" t="s">
        <v>1063</v>
      </c>
      <c r="G206" s="9" t="s">
        <v>655</v>
      </c>
      <c r="H206" s="9" t="s">
        <v>652</v>
      </c>
    </row>
    <row r="207" spans="1:8">
      <c r="A207" s="9" t="b">
        <v>1</v>
      </c>
      <c r="B207" s="9" t="s">
        <v>1135</v>
      </c>
      <c r="C207" s="9">
        <v>5</v>
      </c>
      <c r="D207" s="9">
        <v>9</v>
      </c>
      <c r="E207" s="9" t="s">
        <v>350</v>
      </c>
      <c r="F207" s="9" t="s">
        <v>1064</v>
      </c>
      <c r="G207" s="9" t="s">
        <v>655</v>
      </c>
      <c r="H207" s="9" t="s">
        <v>652</v>
      </c>
    </row>
    <row r="208" spans="1:8">
      <c r="A208" s="9" t="b">
        <v>1</v>
      </c>
      <c r="B208" s="9" t="s">
        <v>1136</v>
      </c>
      <c r="C208" s="9">
        <v>5</v>
      </c>
      <c r="D208" s="9">
        <v>9</v>
      </c>
      <c r="E208" s="9" t="s">
        <v>1093</v>
      </c>
      <c r="F208" s="9" t="s">
        <v>1065</v>
      </c>
      <c r="G208" s="9" t="s">
        <v>655</v>
      </c>
      <c r="H208" s="9" t="s">
        <v>652</v>
      </c>
    </row>
    <row r="209" spans="1:8">
      <c r="A209" s="9" t="b">
        <v>1</v>
      </c>
      <c r="B209" s="9" t="s">
        <v>1137</v>
      </c>
      <c r="C209" s="9">
        <v>5</v>
      </c>
      <c r="D209" s="9">
        <v>9</v>
      </c>
      <c r="E209" s="9" t="s">
        <v>1094</v>
      </c>
      <c r="F209" s="9" t="s">
        <v>1066</v>
      </c>
      <c r="G209" s="9" t="s">
        <v>655</v>
      </c>
      <c r="H209" s="9" t="s">
        <v>652</v>
      </c>
    </row>
    <row r="210" spans="1:8">
      <c r="A210" s="9" t="b">
        <v>1</v>
      </c>
      <c r="B210" s="9" t="s">
        <v>1138</v>
      </c>
      <c r="C210" s="9">
        <v>5</v>
      </c>
      <c r="D210" s="9">
        <v>9</v>
      </c>
      <c r="E210" s="9" t="s">
        <v>68</v>
      </c>
      <c r="F210" s="9" t="s">
        <v>1067</v>
      </c>
      <c r="G210" s="9" t="s">
        <v>655</v>
      </c>
      <c r="H210" s="9" t="s">
        <v>652</v>
      </c>
    </row>
    <row r="211" spans="1:8">
      <c r="A211" s="9" t="b">
        <v>1</v>
      </c>
      <c r="B211" s="9" t="s">
        <v>1139</v>
      </c>
      <c r="C211" s="9">
        <v>5</v>
      </c>
      <c r="D211" s="9">
        <v>9</v>
      </c>
      <c r="E211" s="9" t="s">
        <v>213</v>
      </c>
      <c r="F211" s="9" t="s">
        <v>1068</v>
      </c>
      <c r="G211" s="9" t="s">
        <v>655</v>
      </c>
      <c r="H211" s="9" t="s">
        <v>652</v>
      </c>
    </row>
    <row r="212" spans="1:8">
      <c r="A212" s="9" t="b">
        <v>1</v>
      </c>
      <c r="B212" s="9" t="s">
        <v>1140</v>
      </c>
      <c r="C212" s="9">
        <v>5</v>
      </c>
      <c r="D212" s="9">
        <v>9</v>
      </c>
      <c r="E212" s="9" t="s">
        <v>602</v>
      </c>
      <c r="F212" s="9" t="s">
        <v>1069</v>
      </c>
      <c r="G212" s="9" t="s">
        <v>655</v>
      </c>
      <c r="H212" s="9" t="s">
        <v>652</v>
      </c>
    </row>
    <row r="213" spans="1:8">
      <c r="A213" s="9" t="b">
        <v>1</v>
      </c>
      <c r="B213" s="9" t="s">
        <v>1141</v>
      </c>
      <c r="C213" s="9">
        <v>5</v>
      </c>
      <c r="D213" s="9">
        <v>9</v>
      </c>
      <c r="E213" s="9" t="s">
        <v>319</v>
      </c>
      <c r="F213" s="9" t="s">
        <v>1070</v>
      </c>
      <c r="G213" s="9" t="s">
        <v>655</v>
      </c>
      <c r="H213" s="9" t="s">
        <v>652</v>
      </c>
    </row>
    <row r="214" spans="1:8">
      <c r="A214" s="9" t="b">
        <v>1</v>
      </c>
      <c r="B214" s="9" t="s">
        <v>1142</v>
      </c>
      <c r="C214" s="9">
        <v>5</v>
      </c>
      <c r="D214" s="9">
        <v>9</v>
      </c>
      <c r="E214" s="9" t="s">
        <v>1087</v>
      </c>
      <c r="F214" s="9" t="s">
        <v>1071</v>
      </c>
      <c r="G214" s="9" t="s">
        <v>655</v>
      </c>
      <c r="H214" s="9" t="s">
        <v>652</v>
      </c>
    </row>
    <row r="215" spans="1:8">
      <c r="A215" s="9" t="b">
        <v>1</v>
      </c>
      <c r="B215" s="9" t="s">
        <v>1143</v>
      </c>
      <c r="C215" s="9">
        <v>5</v>
      </c>
      <c r="D215" s="9">
        <v>9</v>
      </c>
      <c r="E215" s="9" t="s">
        <v>79</v>
      </c>
      <c r="F215" s="9" t="s">
        <v>1072</v>
      </c>
      <c r="G215" s="9" t="s">
        <v>655</v>
      </c>
      <c r="H215" s="9" t="s">
        <v>652</v>
      </c>
    </row>
    <row r="216" spans="1:8">
      <c r="A216" s="9" t="b">
        <v>1</v>
      </c>
      <c r="B216" s="9" t="s">
        <v>1144</v>
      </c>
      <c r="C216" s="9">
        <v>5</v>
      </c>
      <c r="D216" s="9">
        <v>9</v>
      </c>
      <c r="E216" s="47" t="s">
        <v>1088</v>
      </c>
      <c r="F216" s="9" t="s">
        <v>1073</v>
      </c>
      <c r="G216" s="9" t="s">
        <v>655</v>
      </c>
      <c r="H216" s="9" t="s">
        <v>652</v>
      </c>
    </row>
    <row r="217" spans="1:8">
      <c r="A217" s="9" t="b">
        <v>1</v>
      </c>
      <c r="B217" s="9" t="s">
        <v>1145</v>
      </c>
      <c r="C217" s="9">
        <v>5</v>
      </c>
      <c r="D217" s="9">
        <v>9</v>
      </c>
      <c r="E217" s="9" t="s">
        <v>1089</v>
      </c>
      <c r="F217" s="9" t="s">
        <v>1074</v>
      </c>
      <c r="G217" s="9" t="s">
        <v>655</v>
      </c>
      <c r="H217" s="9" t="s">
        <v>652</v>
      </c>
    </row>
    <row r="218" spans="1:8">
      <c r="A218" s="9" t="b">
        <v>1</v>
      </c>
      <c r="B218" s="9" t="s">
        <v>1146</v>
      </c>
      <c r="C218" s="9">
        <v>5</v>
      </c>
      <c r="D218" s="9">
        <v>9</v>
      </c>
      <c r="E218" s="9" t="s">
        <v>524</v>
      </c>
      <c r="F218" s="9" t="s">
        <v>1075</v>
      </c>
      <c r="G218" s="9" t="s">
        <v>655</v>
      </c>
      <c r="H218" s="9" t="s">
        <v>652</v>
      </c>
    </row>
    <row r="219" spans="1:8">
      <c r="A219" s="9" t="b">
        <v>1</v>
      </c>
      <c r="B219" s="9" t="s">
        <v>1147</v>
      </c>
      <c r="C219" s="9">
        <v>5</v>
      </c>
      <c r="D219" s="9">
        <v>9</v>
      </c>
      <c r="E219" s="9" t="s">
        <v>475</v>
      </c>
      <c r="F219" s="9" t="s">
        <v>1076</v>
      </c>
      <c r="G219" s="9" t="s">
        <v>655</v>
      </c>
      <c r="H219" s="9" t="s">
        <v>652</v>
      </c>
    </row>
    <row r="220" spans="1:8">
      <c r="A220" s="9" t="b">
        <v>1</v>
      </c>
      <c r="B220" s="9" t="s">
        <v>1148</v>
      </c>
      <c r="C220" s="9">
        <v>5</v>
      </c>
      <c r="D220" s="9">
        <v>9</v>
      </c>
      <c r="E220" s="9" t="s">
        <v>517</v>
      </c>
      <c r="F220" s="9" t="s">
        <v>1077</v>
      </c>
      <c r="G220" s="9" t="s">
        <v>655</v>
      </c>
      <c r="H220" s="9" t="s">
        <v>652</v>
      </c>
    </row>
    <row r="221" spans="1:8">
      <c r="A221" s="9" t="b">
        <v>1</v>
      </c>
      <c r="B221" s="9" t="s">
        <v>1149</v>
      </c>
      <c r="C221" s="9">
        <v>5</v>
      </c>
      <c r="D221" s="9">
        <v>9</v>
      </c>
      <c r="E221" s="15" t="s">
        <v>42</v>
      </c>
      <c r="F221" s="9" t="s">
        <v>1078</v>
      </c>
      <c r="G221" s="9" t="s">
        <v>655</v>
      </c>
      <c r="H221" s="9" t="s">
        <v>652</v>
      </c>
    </row>
    <row r="222" spans="1:8">
      <c r="A222" s="9" t="b">
        <v>1</v>
      </c>
      <c r="B222" s="9" t="s">
        <v>1150</v>
      </c>
      <c r="C222" s="9">
        <v>5</v>
      </c>
      <c r="D222" s="9">
        <v>9</v>
      </c>
      <c r="E222" s="9" t="s">
        <v>71</v>
      </c>
      <c r="F222" s="9" t="s">
        <v>1079</v>
      </c>
      <c r="G222" s="9" t="s">
        <v>655</v>
      </c>
      <c r="H222" s="9" t="s">
        <v>652</v>
      </c>
    </row>
    <row r="223" spans="1:8">
      <c r="A223" s="9" t="b">
        <v>1</v>
      </c>
      <c r="B223" s="9" t="s">
        <v>1151</v>
      </c>
      <c r="C223" s="9">
        <v>5</v>
      </c>
      <c r="D223" s="9">
        <v>9</v>
      </c>
      <c r="E223" s="9" t="s">
        <v>592</v>
      </c>
      <c r="F223" s="9" t="s">
        <v>1080</v>
      </c>
      <c r="G223" s="9" t="s">
        <v>655</v>
      </c>
      <c r="H223" s="9" t="s">
        <v>652</v>
      </c>
    </row>
    <row r="224" spans="1:8">
      <c r="A224" s="9" t="b">
        <v>1</v>
      </c>
      <c r="B224" s="9" t="s">
        <v>1152</v>
      </c>
      <c r="C224" s="9">
        <v>5</v>
      </c>
      <c r="D224" s="9">
        <v>9</v>
      </c>
      <c r="E224" s="9" t="s">
        <v>569</v>
      </c>
      <c r="F224" s="9" t="s">
        <v>1081</v>
      </c>
      <c r="G224" s="9" t="s">
        <v>655</v>
      </c>
      <c r="H224" s="9" t="s">
        <v>652</v>
      </c>
    </row>
    <row r="225" spans="1:8">
      <c r="A225" s="9" t="b">
        <v>1</v>
      </c>
      <c r="B225" s="9" t="s">
        <v>1153</v>
      </c>
      <c r="C225" s="9">
        <v>5</v>
      </c>
      <c r="D225" s="9">
        <v>9</v>
      </c>
      <c r="E225" s="9" t="s">
        <v>1090</v>
      </c>
      <c r="F225" s="9" t="s">
        <v>1082</v>
      </c>
      <c r="G225" s="9" t="s">
        <v>655</v>
      </c>
      <c r="H225" s="9" t="s">
        <v>652</v>
      </c>
    </row>
    <row r="226" spans="1:8">
      <c r="A226" s="9" t="b">
        <v>1</v>
      </c>
      <c r="B226" s="9" t="s">
        <v>1154</v>
      </c>
      <c r="C226" s="9">
        <v>5</v>
      </c>
      <c r="D226" s="9">
        <v>9</v>
      </c>
      <c r="E226" s="9" t="s">
        <v>384</v>
      </c>
      <c r="F226" s="9" t="s">
        <v>1083</v>
      </c>
      <c r="G226" s="9" t="s">
        <v>655</v>
      </c>
      <c r="H226" s="9" t="s">
        <v>652</v>
      </c>
    </row>
    <row r="227" spans="1:8">
      <c r="A227" s="9" t="b">
        <v>1</v>
      </c>
      <c r="B227" s="9" t="s">
        <v>1155</v>
      </c>
      <c r="C227" s="9">
        <v>5</v>
      </c>
      <c r="D227" s="9">
        <v>9</v>
      </c>
      <c r="E227" s="9" t="s">
        <v>477</v>
      </c>
      <c r="F227" s="9" t="s">
        <v>1084</v>
      </c>
      <c r="G227" s="9" t="s">
        <v>655</v>
      </c>
      <c r="H227" s="9" t="s">
        <v>652</v>
      </c>
    </row>
    <row r="228" spans="1:8">
      <c r="A228" s="9" t="b">
        <v>1</v>
      </c>
      <c r="B228" s="9" t="s">
        <v>1156</v>
      </c>
      <c r="C228" s="9">
        <v>5</v>
      </c>
      <c r="D228" s="9">
        <v>9</v>
      </c>
      <c r="E228" s="9" t="s">
        <v>397</v>
      </c>
      <c r="F228" s="9" t="s">
        <v>1085</v>
      </c>
      <c r="G228" s="9" t="s">
        <v>655</v>
      </c>
      <c r="H228" s="9" t="s">
        <v>652</v>
      </c>
    </row>
    <row r="229" spans="1:8">
      <c r="A229" s="9" t="b">
        <v>1</v>
      </c>
      <c r="B229" s="9" t="s">
        <v>1157</v>
      </c>
      <c r="C229" s="9">
        <v>5</v>
      </c>
      <c r="D229" s="9">
        <v>9</v>
      </c>
      <c r="E229" s="9" t="s">
        <v>165</v>
      </c>
      <c r="F229" s="9" t="s">
        <v>1086</v>
      </c>
      <c r="G229" s="9" t="s">
        <v>655</v>
      </c>
      <c r="H229" s="9" t="s">
        <v>652</v>
      </c>
    </row>
    <row r="230" spans="1:8">
      <c r="A230" s="9" t="b">
        <v>1</v>
      </c>
      <c r="B230" s="9" t="s">
        <v>1200</v>
      </c>
      <c r="C230" s="9">
        <v>6</v>
      </c>
      <c r="D230" s="9">
        <v>12</v>
      </c>
      <c r="E230" s="9" t="s">
        <v>532</v>
      </c>
      <c r="F230" s="9" t="s">
        <v>1161</v>
      </c>
      <c r="G230" s="9" t="s">
        <v>655</v>
      </c>
      <c r="H230" s="9" t="s">
        <v>652</v>
      </c>
    </row>
    <row r="231" spans="1:8">
      <c r="A231" s="9" t="b">
        <v>1</v>
      </c>
      <c r="B231" s="9" t="s">
        <v>1201</v>
      </c>
      <c r="C231" s="9">
        <v>6</v>
      </c>
      <c r="D231" s="9">
        <v>12</v>
      </c>
      <c r="E231" s="9" t="s">
        <v>345</v>
      </c>
      <c r="F231" s="9" t="s">
        <v>1162</v>
      </c>
      <c r="G231" s="9" t="s">
        <v>655</v>
      </c>
      <c r="H231" s="9" t="s">
        <v>652</v>
      </c>
    </row>
    <row r="232" spans="1:8">
      <c r="A232" s="9" t="b">
        <v>1</v>
      </c>
      <c r="B232" s="9" t="s">
        <v>1202</v>
      </c>
      <c r="C232" s="9">
        <v>6</v>
      </c>
      <c r="D232" s="9">
        <v>12</v>
      </c>
      <c r="E232" s="9" t="s">
        <v>168</v>
      </c>
      <c r="F232" s="9" t="s">
        <v>1163</v>
      </c>
      <c r="G232" s="9" t="s">
        <v>655</v>
      </c>
      <c r="H232" s="9" t="s">
        <v>652</v>
      </c>
    </row>
    <row r="233" spans="1:8">
      <c r="A233" s="9" t="b">
        <v>1</v>
      </c>
      <c r="B233" s="9" t="s">
        <v>751</v>
      </c>
      <c r="C233" s="9">
        <v>6</v>
      </c>
      <c r="D233" s="9">
        <v>12</v>
      </c>
      <c r="E233" s="9" t="s">
        <v>317</v>
      </c>
      <c r="F233" s="9" t="s">
        <v>1164</v>
      </c>
      <c r="G233" s="9" t="s">
        <v>655</v>
      </c>
      <c r="H233" s="9" t="s">
        <v>652</v>
      </c>
    </row>
    <row r="234" spans="1:8">
      <c r="A234" s="9" t="b">
        <v>1</v>
      </c>
      <c r="B234" s="9" t="s">
        <v>752</v>
      </c>
      <c r="C234" s="9">
        <v>6</v>
      </c>
      <c r="D234" s="9">
        <v>12</v>
      </c>
      <c r="E234" s="9" t="s">
        <v>21</v>
      </c>
      <c r="F234" s="9" t="s">
        <v>1165</v>
      </c>
      <c r="G234" s="9" t="s">
        <v>655</v>
      </c>
      <c r="H234" s="9" t="s">
        <v>652</v>
      </c>
    </row>
    <row r="235" spans="1:8">
      <c r="A235" s="9" t="b">
        <v>1</v>
      </c>
      <c r="B235" s="9" t="s">
        <v>753</v>
      </c>
      <c r="C235" s="9">
        <v>6</v>
      </c>
      <c r="D235" s="9">
        <v>12</v>
      </c>
      <c r="E235" s="9" t="s">
        <v>459</v>
      </c>
      <c r="F235" s="9" t="s">
        <v>1166</v>
      </c>
      <c r="G235" s="9" t="s">
        <v>655</v>
      </c>
      <c r="H235" s="9" t="s">
        <v>652</v>
      </c>
    </row>
    <row r="236" spans="1:8">
      <c r="A236" s="9" t="b">
        <v>1</v>
      </c>
      <c r="B236" s="9" t="s">
        <v>754</v>
      </c>
      <c r="C236" s="9">
        <v>6</v>
      </c>
      <c r="D236" s="9">
        <v>12</v>
      </c>
      <c r="E236" s="9" t="s">
        <v>272</v>
      </c>
      <c r="F236" s="9" t="s">
        <v>1167</v>
      </c>
      <c r="G236" s="9" t="s">
        <v>655</v>
      </c>
      <c r="H236" s="9" t="s">
        <v>652</v>
      </c>
    </row>
    <row r="237" spans="1:8">
      <c r="A237" s="9" t="b">
        <v>1</v>
      </c>
      <c r="B237" s="9" t="s">
        <v>755</v>
      </c>
      <c r="C237" s="9">
        <v>6</v>
      </c>
      <c r="D237" s="9">
        <v>12</v>
      </c>
      <c r="E237" s="9" t="s">
        <v>563</v>
      </c>
      <c r="F237" s="9" t="s">
        <v>1168</v>
      </c>
      <c r="G237" s="9" t="s">
        <v>655</v>
      </c>
      <c r="H237" s="9" t="s">
        <v>652</v>
      </c>
    </row>
    <row r="238" spans="1:8">
      <c r="A238" s="9" t="b">
        <v>1</v>
      </c>
      <c r="B238" s="9" t="s">
        <v>756</v>
      </c>
      <c r="C238" s="9">
        <v>6</v>
      </c>
      <c r="D238" s="9">
        <v>12</v>
      </c>
      <c r="E238" s="47" t="s">
        <v>243</v>
      </c>
      <c r="F238" s="9" t="s">
        <v>1169</v>
      </c>
      <c r="G238" s="9" t="s">
        <v>655</v>
      </c>
      <c r="H238" s="9" t="s">
        <v>652</v>
      </c>
    </row>
    <row r="239" spans="1:8">
      <c r="A239" s="9" t="b">
        <v>1</v>
      </c>
      <c r="B239" s="9" t="s">
        <v>757</v>
      </c>
      <c r="C239" s="9">
        <v>6</v>
      </c>
      <c r="D239" s="9">
        <v>12</v>
      </c>
      <c r="E239" s="9" t="s">
        <v>420</v>
      </c>
      <c r="F239" s="9" t="s">
        <v>1170</v>
      </c>
      <c r="G239" s="9" t="s">
        <v>655</v>
      </c>
      <c r="H239" s="9" t="s">
        <v>652</v>
      </c>
    </row>
    <row r="240" spans="1:8">
      <c r="A240" s="9" t="b">
        <v>1</v>
      </c>
      <c r="B240" s="9" t="s">
        <v>758</v>
      </c>
      <c r="C240" s="9">
        <v>6</v>
      </c>
      <c r="D240" s="9">
        <v>12</v>
      </c>
      <c r="E240" s="9" t="s">
        <v>564</v>
      </c>
      <c r="F240" s="9" t="s">
        <v>1171</v>
      </c>
      <c r="G240" s="9" t="s">
        <v>655</v>
      </c>
      <c r="H240" s="9" t="s">
        <v>652</v>
      </c>
    </row>
    <row r="241" spans="1:8">
      <c r="A241" s="9" t="b">
        <v>1</v>
      </c>
      <c r="B241" s="9" t="s">
        <v>759</v>
      </c>
      <c r="C241" s="9">
        <v>6</v>
      </c>
      <c r="D241" s="9">
        <v>12</v>
      </c>
      <c r="E241" s="9" t="s">
        <v>331</v>
      </c>
      <c r="F241" s="9" t="s">
        <v>1172</v>
      </c>
      <c r="G241" s="9" t="s">
        <v>655</v>
      </c>
      <c r="H241" s="9" t="s">
        <v>652</v>
      </c>
    </row>
    <row r="242" spans="1:8">
      <c r="A242" s="9" t="b">
        <v>1</v>
      </c>
      <c r="B242" s="9" t="s">
        <v>760</v>
      </c>
      <c r="C242" s="9">
        <v>6</v>
      </c>
      <c r="D242" s="9">
        <v>12</v>
      </c>
      <c r="E242" s="9" t="s">
        <v>254</v>
      </c>
      <c r="F242" s="9" t="s">
        <v>1173</v>
      </c>
      <c r="G242" s="9" t="s">
        <v>655</v>
      </c>
      <c r="H242" s="9" t="s">
        <v>652</v>
      </c>
    </row>
    <row r="243" spans="1:8">
      <c r="A243" s="9" t="b">
        <v>1</v>
      </c>
      <c r="B243" s="9" t="s">
        <v>1203</v>
      </c>
      <c r="C243" s="9">
        <v>6</v>
      </c>
      <c r="D243" s="9">
        <v>12</v>
      </c>
      <c r="E243" s="9" t="s">
        <v>142</v>
      </c>
      <c r="F243" s="9" t="s">
        <v>1174</v>
      </c>
      <c r="G243" s="9" t="s">
        <v>655</v>
      </c>
      <c r="H243" s="9" t="s">
        <v>652</v>
      </c>
    </row>
    <row r="244" spans="1:8">
      <c r="A244" s="9" t="b">
        <v>1</v>
      </c>
      <c r="B244" s="9" t="s">
        <v>1204</v>
      </c>
      <c r="C244" s="9">
        <v>6</v>
      </c>
      <c r="D244" s="9">
        <v>12</v>
      </c>
      <c r="E244" s="9" t="s">
        <v>347</v>
      </c>
      <c r="F244" s="9" t="s">
        <v>1175</v>
      </c>
      <c r="G244" s="9" t="s">
        <v>655</v>
      </c>
      <c r="H244" s="9" t="s">
        <v>652</v>
      </c>
    </row>
    <row r="245" spans="1:8">
      <c r="A245" s="9" t="b">
        <v>1</v>
      </c>
      <c r="B245" s="9" t="s">
        <v>1205</v>
      </c>
      <c r="C245" s="9">
        <v>6</v>
      </c>
      <c r="D245" s="9">
        <v>12</v>
      </c>
      <c r="E245" s="9" t="s">
        <v>482</v>
      </c>
      <c r="F245" s="9" t="s">
        <v>1176</v>
      </c>
      <c r="G245" s="9" t="s">
        <v>655</v>
      </c>
      <c r="H245" s="9" t="s">
        <v>652</v>
      </c>
    </row>
    <row r="246" spans="1:8">
      <c r="A246" s="9" t="b">
        <v>1</v>
      </c>
      <c r="B246" s="9" t="s">
        <v>1206</v>
      </c>
      <c r="C246" s="9">
        <v>6</v>
      </c>
      <c r="D246" s="9">
        <v>12</v>
      </c>
      <c r="E246" s="42" t="s">
        <v>295</v>
      </c>
      <c r="F246" s="9" t="s">
        <v>1177</v>
      </c>
      <c r="G246" s="9" t="s">
        <v>655</v>
      </c>
      <c r="H246" s="9" t="s">
        <v>652</v>
      </c>
    </row>
    <row r="247" spans="1:8">
      <c r="A247" s="9" t="b">
        <v>1</v>
      </c>
      <c r="B247" s="9" t="s">
        <v>1207</v>
      </c>
      <c r="C247" s="9">
        <v>6</v>
      </c>
      <c r="D247" s="9">
        <v>12</v>
      </c>
      <c r="E247" s="9" t="s">
        <v>204</v>
      </c>
      <c r="F247" s="9" t="s">
        <v>1178</v>
      </c>
      <c r="G247" s="9" t="s">
        <v>655</v>
      </c>
      <c r="H247" s="9" t="s">
        <v>652</v>
      </c>
    </row>
    <row r="248" spans="1:8">
      <c r="A248" s="9" t="b">
        <v>1</v>
      </c>
      <c r="B248" s="9" t="s">
        <v>1208</v>
      </c>
      <c r="C248" s="9">
        <v>6</v>
      </c>
      <c r="D248" s="9">
        <v>12</v>
      </c>
      <c r="E248" s="20" t="s">
        <v>62</v>
      </c>
      <c r="F248" s="9" t="s">
        <v>1179</v>
      </c>
      <c r="G248" s="9" t="s">
        <v>655</v>
      </c>
      <c r="H248" s="9" t="s">
        <v>652</v>
      </c>
    </row>
    <row r="249" spans="1:8">
      <c r="A249" s="9" t="b">
        <v>1</v>
      </c>
      <c r="B249" s="9" t="s">
        <v>1209</v>
      </c>
      <c r="C249" s="9">
        <v>6</v>
      </c>
      <c r="D249" s="9">
        <v>12</v>
      </c>
      <c r="E249" s="9" t="s">
        <v>472</v>
      </c>
      <c r="F249" s="9" t="s">
        <v>1180</v>
      </c>
      <c r="G249" s="9" t="s">
        <v>655</v>
      </c>
      <c r="H249" s="9" t="s">
        <v>652</v>
      </c>
    </row>
    <row r="250" spans="1:8">
      <c r="A250" s="9" t="b">
        <v>1</v>
      </c>
      <c r="B250" s="9" t="s">
        <v>1210</v>
      </c>
      <c r="C250" s="9">
        <v>6</v>
      </c>
      <c r="D250" s="9">
        <v>12</v>
      </c>
      <c r="E250" s="19" t="s">
        <v>128</v>
      </c>
      <c r="F250" s="9" t="s">
        <v>1181</v>
      </c>
      <c r="G250" s="9" t="s">
        <v>655</v>
      </c>
      <c r="H250" s="9" t="s">
        <v>652</v>
      </c>
    </row>
    <row r="251" spans="1:8">
      <c r="A251" s="9" t="b">
        <v>1</v>
      </c>
      <c r="B251" s="9" t="s">
        <v>1211</v>
      </c>
      <c r="C251" s="9">
        <v>6</v>
      </c>
      <c r="D251" s="9">
        <v>12</v>
      </c>
      <c r="E251" s="9" t="s">
        <v>303</v>
      </c>
      <c r="F251" s="9" t="s">
        <v>1182</v>
      </c>
      <c r="G251" s="9" t="s">
        <v>655</v>
      </c>
      <c r="H251" s="9" t="s">
        <v>652</v>
      </c>
    </row>
    <row r="252" spans="1:8">
      <c r="A252" s="9" t="b">
        <v>1</v>
      </c>
      <c r="B252" s="9" t="s">
        <v>1212</v>
      </c>
      <c r="C252" s="9">
        <v>6</v>
      </c>
      <c r="D252" s="9">
        <v>12</v>
      </c>
      <c r="E252" s="9" t="s">
        <v>280</v>
      </c>
      <c r="F252" s="9" t="s">
        <v>1183</v>
      </c>
      <c r="G252" s="9" t="s">
        <v>655</v>
      </c>
      <c r="H252" s="9" t="s">
        <v>652</v>
      </c>
    </row>
    <row r="253" spans="1:8">
      <c r="A253" s="9" t="b">
        <v>1</v>
      </c>
      <c r="B253" s="9" t="s">
        <v>1213</v>
      </c>
      <c r="C253" s="9">
        <v>6</v>
      </c>
      <c r="D253" s="9">
        <v>12</v>
      </c>
      <c r="E253" s="9" t="s">
        <v>634</v>
      </c>
      <c r="F253" s="9" t="s">
        <v>1184</v>
      </c>
      <c r="G253" s="9" t="s">
        <v>655</v>
      </c>
      <c r="H253" s="9" t="s">
        <v>652</v>
      </c>
    </row>
    <row r="254" spans="1:8">
      <c r="A254" s="9" t="b">
        <v>1</v>
      </c>
      <c r="B254" s="9" t="s">
        <v>1214</v>
      </c>
      <c r="C254" s="9">
        <v>6</v>
      </c>
      <c r="D254" s="9">
        <v>12</v>
      </c>
      <c r="E254" s="9" t="s">
        <v>375</v>
      </c>
      <c r="F254" s="9" t="s">
        <v>1185</v>
      </c>
      <c r="G254" s="9" t="s">
        <v>655</v>
      </c>
      <c r="H254" s="9" t="s">
        <v>652</v>
      </c>
    </row>
    <row r="255" spans="1:8">
      <c r="A255" s="9" t="b">
        <v>1</v>
      </c>
      <c r="B255" s="9" t="s">
        <v>1215</v>
      </c>
      <c r="C255" s="9">
        <v>6</v>
      </c>
      <c r="D255" s="9">
        <v>12</v>
      </c>
      <c r="E255" s="9" t="s">
        <v>389</v>
      </c>
      <c r="F255" s="9" t="s">
        <v>1186</v>
      </c>
      <c r="G255" s="9" t="s">
        <v>655</v>
      </c>
      <c r="H255" s="9" t="s">
        <v>652</v>
      </c>
    </row>
    <row r="256" spans="1:8">
      <c r="A256" s="9" t="b">
        <v>1</v>
      </c>
      <c r="B256" s="9" t="s">
        <v>1216</v>
      </c>
      <c r="C256" s="9">
        <v>6</v>
      </c>
      <c r="D256" s="9">
        <v>12</v>
      </c>
      <c r="E256" s="9" t="s">
        <v>19</v>
      </c>
      <c r="F256" s="9" t="s">
        <v>1187</v>
      </c>
      <c r="G256" s="9" t="s">
        <v>655</v>
      </c>
      <c r="H256" s="9" t="s">
        <v>652</v>
      </c>
    </row>
    <row r="257" spans="1:8">
      <c r="A257" s="9" t="b">
        <v>1</v>
      </c>
      <c r="B257" s="9" t="s">
        <v>1217</v>
      </c>
      <c r="C257" s="9">
        <v>6</v>
      </c>
      <c r="D257" s="9">
        <v>12</v>
      </c>
      <c r="E257" s="9" t="s">
        <v>18</v>
      </c>
      <c r="F257" s="9" t="s">
        <v>1188</v>
      </c>
      <c r="G257" s="9" t="s">
        <v>655</v>
      </c>
      <c r="H257" s="9" t="s">
        <v>652</v>
      </c>
    </row>
    <row r="258" spans="1:8">
      <c r="A258" s="9" t="b">
        <v>1</v>
      </c>
      <c r="B258" s="9" t="s">
        <v>1218</v>
      </c>
      <c r="C258" s="9">
        <v>6</v>
      </c>
      <c r="D258" s="9">
        <v>12</v>
      </c>
      <c r="E258" s="20" t="s">
        <v>62</v>
      </c>
      <c r="F258" s="9" t="s">
        <v>1189</v>
      </c>
      <c r="G258" s="9" t="s">
        <v>655</v>
      </c>
      <c r="H258" s="9" t="s">
        <v>652</v>
      </c>
    </row>
    <row r="259" spans="1:8">
      <c r="A259" s="9" t="b">
        <v>1</v>
      </c>
      <c r="B259" s="9" t="s">
        <v>1219</v>
      </c>
      <c r="C259" s="9">
        <v>6</v>
      </c>
      <c r="D259" s="9">
        <v>12</v>
      </c>
      <c r="E259" s="9" t="s">
        <v>57</v>
      </c>
      <c r="F259" s="9" t="s">
        <v>1190</v>
      </c>
      <c r="G259" s="9" t="s">
        <v>655</v>
      </c>
      <c r="H259" s="9" t="s">
        <v>652</v>
      </c>
    </row>
    <row r="260" spans="1:8">
      <c r="A260" s="9" t="b">
        <v>1</v>
      </c>
      <c r="B260" s="9" t="s">
        <v>1220</v>
      </c>
      <c r="C260" s="9">
        <v>6</v>
      </c>
      <c r="D260" s="9">
        <v>12</v>
      </c>
      <c r="E260" s="9" t="s">
        <v>313</v>
      </c>
      <c r="F260" s="9" t="s">
        <v>1191</v>
      </c>
      <c r="G260" s="9" t="s">
        <v>655</v>
      </c>
      <c r="H260" s="9" t="s">
        <v>652</v>
      </c>
    </row>
    <row r="261" spans="1:8">
      <c r="A261" s="9" t="b">
        <v>1</v>
      </c>
      <c r="B261" s="9" t="s">
        <v>1221</v>
      </c>
      <c r="C261" s="9">
        <v>6</v>
      </c>
      <c r="D261" s="9">
        <v>12</v>
      </c>
      <c r="E261" s="9" t="s">
        <v>361</v>
      </c>
      <c r="F261" s="9" t="s">
        <v>1192</v>
      </c>
      <c r="G261" s="9" t="s">
        <v>655</v>
      </c>
      <c r="H261" s="9" t="s">
        <v>652</v>
      </c>
    </row>
    <row r="262" spans="1:8">
      <c r="A262" s="9" t="b">
        <v>1</v>
      </c>
      <c r="B262" s="9" t="s">
        <v>1222</v>
      </c>
      <c r="C262" s="9">
        <v>6</v>
      </c>
      <c r="D262" s="9">
        <v>12</v>
      </c>
      <c r="E262" s="9" t="s">
        <v>585</v>
      </c>
      <c r="F262" s="9" t="s">
        <v>1193</v>
      </c>
      <c r="G262" s="9" t="s">
        <v>655</v>
      </c>
      <c r="H262" s="9" t="s">
        <v>652</v>
      </c>
    </row>
    <row r="263" spans="1:8">
      <c r="A263" s="9" t="b">
        <v>1</v>
      </c>
      <c r="B263" s="9" t="s">
        <v>1223</v>
      </c>
      <c r="C263" s="9">
        <v>6</v>
      </c>
      <c r="D263" s="9">
        <v>12</v>
      </c>
      <c r="E263" s="9" t="s">
        <v>421</v>
      </c>
      <c r="F263" s="9" t="s">
        <v>1194</v>
      </c>
      <c r="G263" s="9" t="s">
        <v>655</v>
      </c>
      <c r="H263" s="9" t="s">
        <v>652</v>
      </c>
    </row>
    <row r="264" spans="1:8">
      <c r="A264" s="9" t="b">
        <v>1</v>
      </c>
      <c r="B264" s="9" t="s">
        <v>1224</v>
      </c>
      <c r="C264" s="9">
        <v>6</v>
      </c>
      <c r="D264" s="9">
        <v>12</v>
      </c>
      <c r="E264" s="9" t="s">
        <v>123</v>
      </c>
      <c r="F264" s="9" t="s">
        <v>1195</v>
      </c>
      <c r="G264" s="9" t="s">
        <v>655</v>
      </c>
      <c r="H264" s="9" t="s">
        <v>652</v>
      </c>
    </row>
    <row r="265" spans="1:8">
      <c r="A265" s="9" t="b">
        <v>1</v>
      </c>
      <c r="B265" s="9" t="s">
        <v>1225</v>
      </c>
      <c r="C265" s="9">
        <v>6</v>
      </c>
      <c r="D265" s="9">
        <v>12</v>
      </c>
      <c r="E265" s="9" t="s">
        <v>175</v>
      </c>
      <c r="F265" s="9" t="s">
        <v>1196</v>
      </c>
      <c r="G265" s="9" t="s">
        <v>655</v>
      </c>
      <c r="H265" s="9" t="s">
        <v>652</v>
      </c>
    </row>
    <row r="266" spans="1:8">
      <c r="A266" s="9" t="b">
        <v>1</v>
      </c>
      <c r="B266" s="9" t="s">
        <v>1226</v>
      </c>
      <c r="C266" s="9">
        <v>6</v>
      </c>
      <c r="D266" s="9">
        <v>12</v>
      </c>
      <c r="E266" s="38" t="s">
        <v>359</v>
      </c>
      <c r="F266" s="9" t="s">
        <v>1197</v>
      </c>
      <c r="G266" s="9" t="s">
        <v>655</v>
      </c>
      <c r="H266" s="9" t="s">
        <v>652</v>
      </c>
    </row>
    <row r="267" spans="1:8">
      <c r="A267" s="9" t="b">
        <v>1</v>
      </c>
      <c r="B267" s="9" t="s">
        <v>1227</v>
      </c>
      <c r="C267" s="9">
        <v>6</v>
      </c>
      <c r="D267" s="9">
        <v>12</v>
      </c>
      <c r="E267" s="9" t="s">
        <v>411</v>
      </c>
      <c r="F267" s="9" t="s">
        <v>1198</v>
      </c>
      <c r="G267" s="9" t="s">
        <v>655</v>
      </c>
      <c r="H267" s="9" t="s">
        <v>652</v>
      </c>
    </row>
    <row r="268" spans="1:8">
      <c r="A268" s="9" t="b">
        <v>1</v>
      </c>
      <c r="B268" s="9" t="s">
        <v>1228</v>
      </c>
      <c r="C268" s="9">
        <v>6</v>
      </c>
      <c r="D268" s="9">
        <v>12</v>
      </c>
      <c r="E268" s="9" t="s">
        <v>483</v>
      </c>
      <c r="F268" s="9" t="s">
        <v>1199</v>
      </c>
      <c r="G268" s="9" t="s">
        <v>655</v>
      </c>
      <c r="H268" s="9" t="s">
        <v>652</v>
      </c>
    </row>
    <row r="269" spans="1:8">
      <c r="A269" s="9" t="b">
        <v>1</v>
      </c>
      <c r="B269" s="9" t="s">
        <v>1273</v>
      </c>
      <c r="C269" s="9">
        <v>7</v>
      </c>
      <c r="D269" s="9">
        <v>14</v>
      </c>
      <c r="E269" s="9" t="s">
        <v>364</v>
      </c>
      <c r="F269" s="9" t="s">
        <v>1229</v>
      </c>
      <c r="G269" s="9" t="s">
        <v>655</v>
      </c>
      <c r="H269" s="9" t="s">
        <v>652</v>
      </c>
    </row>
    <row r="270" spans="1:8">
      <c r="A270" s="9" t="b">
        <v>1</v>
      </c>
      <c r="B270" s="9" t="s">
        <v>1274</v>
      </c>
      <c r="C270" s="9">
        <v>7</v>
      </c>
      <c r="D270" s="9">
        <v>14</v>
      </c>
      <c r="E270" s="40" t="s">
        <v>308</v>
      </c>
      <c r="F270" s="9" t="s">
        <v>1230</v>
      </c>
      <c r="G270" s="9" t="s">
        <v>655</v>
      </c>
      <c r="H270" s="9" t="s">
        <v>652</v>
      </c>
    </row>
    <row r="271" spans="1:8">
      <c r="A271" s="9" t="b">
        <v>1</v>
      </c>
      <c r="B271" s="9" t="s">
        <v>1271</v>
      </c>
      <c r="C271" s="9">
        <v>7</v>
      </c>
      <c r="D271" s="9">
        <v>14</v>
      </c>
      <c r="E271" s="9" t="s">
        <v>333</v>
      </c>
      <c r="F271" s="9" t="s">
        <v>1231</v>
      </c>
      <c r="G271" s="9" t="s">
        <v>655</v>
      </c>
      <c r="H271" s="9" t="s">
        <v>652</v>
      </c>
    </row>
    <row r="272" spans="1:8">
      <c r="A272" s="9" t="b">
        <v>1</v>
      </c>
      <c r="B272" s="9" t="s">
        <v>1272</v>
      </c>
      <c r="C272" s="9">
        <v>7</v>
      </c>
      <c r="D272" s="9">
        <v>14</v>
      </c>
      <c r="E272" s="50" t="s">
        <v>533</v>
      </c>
      <c r="F272" s="9" t="s">
        <v>1232</v>
      </c>
      <c r="G272" s="9" t="s">
        <v>655</v>
      </c>
      <c r="H272" s="9" t="s">
        <v>652</v>
      </c>
    </row>
    <row r="273" spans="1:8">
      <c r="A273" s="9" t="b">
        <v>1</v>
      </c>
      <c r="B273" s="9" t="s">
        <v>1275</v>
      </c>
      <c r="C273" s="9">
        <v>7</v>
      </c>
      <c r="D273" s="9">
        <v>14</v>
      </c>
      <c r="E273" s="9" t="s">
        <v>374</v>
      </c>
      <c r="F273" s="9" t="s">
        <v>1233</v>
      </c>
      <c r="G273" s="9" t="s">
        <v>655</v>
      </c>
      <c r="H273" s="9" t="s">
        <v>652</v>
      </c>
    </row>
    <row r="274" spans="1:8">
      <c r="A274" s="9" t="b">
        <v>1</v>
      </c>
      <c r="B274" s="9" t="s">
        <v>761</v>
      </c>
      <c r="C274" s="9">
        <v>7</v>
      </c>
      <c r="D274" s="9">
        <v>14</v>
      </c>
      <c r="E274" s="9" t="s">
        <v>242</v>
      </c>
      <c r="F274" s="9" t="s">
        <v>1234</v>
      </c>
      <c r="G274" s="9" t="s">
        <v>655</v>
      </c>
      <c r="H274" s="9" t="s">
        <v>652</v>
      </c>
    </row>
    <row r="275" spans="1:8">
      <c r="A275" s="9" t="b">
        <v>1</v>
      </c>
      <c r="B275" s="9" t="s">
        <v>762</v>
      </c>
      <c r="C275" s="9">
        <v>7</v>
      </c>
      <c r="D275" s="9">
        <v>14</v>
      </c>
      <c r="E275" s="9" t="s">
        <v>197</v>
      </c>
      <c r="F275" s="9" t="s">
        <v>1235</v>
      </c>
      <c r="G275" s="9" t="s">
        <v>655</v>
      </c>
      <c r="H275" s="9" t="s">
        <v>652</v>
      </c>
    </row>
    <row r="276" spans="1:8">
      <c r="A276" s="9" t="b">
        <v>1</v>
      </c>
      <c r="B276" s="9" t="s">
        <v>763</v>
      </c>
      <c r="C276" s="9">
        <v>7</v>
      </c>
      <c r="D276" s="9">
        <v>14</v>
      </c>
      <c r="E276" s="9" t="s">
        <v>353</v>
      </c>
      <c r="F276" s="9" t="s">
        <v>1236</v>
      </c>
      <c r="G276" s="9" t="s">
        <v>655</v>
      </c>
      <c r="H276" s="9" t="s">
        <v>652</v>
      </c>
    </row>
    <row r="277" spans="1:8">
      <c r="A277" s="9" t="b">
        <v>1</v>
      </c>
      <c r="B277" s="9" t="s">
        <v>764</v>
      </c>
      <c r="C277" s="9">
        <v>7</v>
      </c>
      <c r="D277" s="9">
        <v>14</v>
      </c>
      <c r="E277" s="9" t="s">
        <v>76</v>
      </c>
      <c r="F277" s="9" t="s">
        <v>1237</v>
      </c>
      <c r="G277" s="9" t="s">
        <v>655</v>
      </c>
      <c r="H277" s="9" t="s">
        <v>652</v>
      </c>
    </row>
    <row r="278" spans="1:8">
      <c r="A278" s="9" t="b">
        <v>1</v>
      </c>
      <c r="B278" s="9" t="s">
        <v>765</v>
      </c>
      <c r="C278" s="9">
        <v>7</v>
      </c>
      <c r="D278" s="9">
        <v>14</v>
      </c>
      <c r="E278" s="9" t="s">
        <v>40</v>
      </c>
      <c r="F278" s="9" t="s">
        <v>1238</v>
      </c>
      <c r="G278" s="9" t="s">
        <v>655</v>
      </c>
      <c r="H278" s="9" t="s">
        <v>652</v>
      </c>
    </row>
    <row r="279" spans="1:8">
      <c r="A279" s="9" t="b">
        <v>1</v>
      </c>
      <c r="B279" s="9" t="s">
        <v>766</v>
      </c>
      <c r="C279" s="9">
        <v>7</v>
      </c>
      <c r="D279" s="9">
        <v>14</v>
      </c>
      <c r="E279" s="31" t="s">
        <v>120</v>
      </c>
      <c r="F279" s="9" t="s">
        <v>1239</v>
      </c>
      <c r="G279" s="9" t="s">
        <v>655</v>
      </c>
      <c r="H279" s="9" t="s">
        <v>652</v>
      </c>
    </row>
    <row r="280" spans="1:8">
      <c r="A280" s="9" t="b">
        <v>1</v>
      </c>
      <c r="B280" s="9" t="s">
        <v>767</v>
      </c>
      <c r="C280" s="9">
        <v>7</v>
      </c>
      <c r="D280" s="9">
        <v>14</v>
      </c>
      <c r="E280" s="9" t="s">
        <v>289</v>
      </c>
      <c r="F280" s="9" t="s">
        <v>1240</v>
      </c>
      <c r="G280" s="9" t="s">
        <v>655</v>
      </c>
      <c r="H280" s="9" t="s">
        <v>652</v>
      </c>
    </row>
    <row r="281" spans="1:8">
      <c r="A281" s="9" t="b">
        <v>1</v>
      </c>
      <c r="B281" s="9" t="s">
        <v>768</v>
      </c>
      <c r="C281" s="9">
        <v>7</v>
      </c>
      <c r="D281" s="9">
        <v>14</v>
      </c>
      <c r="E281" s="9" t="s">
        <v>1250</v>
      </c>
      <c r="F281" s="9" t="s">
        <v>1241</v>
      </c>
      <c r="G281" s="9" t="s">
        <v>655</v>
      </c>
      <c r="H281" s="9" t="s">
        <v>652</v>
      </c>
    </row>
    <row r="282" spans="1:8">
      <c r="A282" s="9" t="b">
        <v>1</v>
      </c>
      <c r="B282" s="9" t="s">
        <v>769</v>
      </c>
      <c r="C282" s="9">
        <v>7</v>
      </c>
      <c r="D282" s="9">
        <v>14</v>
      </c>
      <c r="E282" s="9" t="s">
        <v>541</v>
      </c>
      <c r="F282" s="9" t="s">
        <v>1242</v>
      </c>
      <c r="G282" s="9" t="s">
        <v>655</v>
      </c>
      <c r="H282" s="9" t="s">
        <v>652</v>
      </c>
    </row>
    <row r="283" spans="1:8">
      <c r="A283" s="9" t="b">
        <v>1</v>
      </c>
      <c r="B283" s="9" t="s">
        <v>770</v>
      </c>
      <c r="C283" s="9">
        <v>7</v>
      </c>
      <c r="D283" s="9">
        <v>14</v>
      </c>
      <c r="E283" s="9" t="s">
        <v>341</v>
      </c>
      <c r="F283" s="9" t="s">
        <v>1243</v>
      </c>
      <c r="G283" s="9" t="s">
        <v>655</v>
      </c>
      <c r="H283" s="9" t="s">
        <v>652</v>
      </c>
    </row>
    <row r="284" spans="1:8">
      <c r="A284" s="9" t="b">
        <v>1</v>
      </c>
      <c r="B284" s="9" t="s">
        <v>1276</v>
      </c>
      <c r="C284" s="9">
        <v>7</v>
      </c>
      <c r="D284" s="9">
        <v>14</v>
      </c>
      <c r="E284" s="9" t="s">
        <v>316</v>
      </c>
      <c r="F284" s="9" t="s">
        <v>1244</v>
      </c>
      <c r="G284" s="9" t="s">
        <v>655</v>
      </c>
      <c r="H284" s="9" t="s">
        <v>652</v>
      </c>
    </row>
    <row r="285" spans="1:8">
      <c r="A285" s="9" t="b">
        <v>1</v>
      </c>
      <c r="B285" s="9" t="s">
        <v>1277</v>
      </c>
      <c r="C285" s="9">
        <v>7</v>
      </c>
      <c r="D285" s="9">
        <v>14</v>
      </c>
      <c r="E285" s="9" t="s">
        <v>346</v>
      </c>
      <c r="F285" s="9" t="s">
        <v>1245</v>
      </c>
      <c r="G285" s="9" t="s">
        <v>655</v>
      </c>
      <c r="H285" s="9" t="s">
        <v>652</v>
      </c>
    </row>
    <row r="286" spans="1:8">
      <c r="A286" s="9" t="b">
        <v>1</v>
      </c>
      <c r="B286" s="9" t="s">
        <v>1278</v>
      </c>
      <c r="C286" s="9">
        <v>7</v>
      </c>
      <c r="D286" s="9">
        <v>14</v>
      </c>
      <c r="E286" s="9" t="s">
        <v>484</v>
      </c>
      <c r="F286" s="9" t="s">
        <v>1246</v>
      </c>
      <c r="G286" s="9" t="s">
        <v>655</v>
      </c>
      <c r="H286" s="9" t="s">
        <v>652</v>
      </c>
    </row>
    <row r="287" spans="1:8">
      <c r="A287" s="9" t="b">
        <v>1</v>
      </c>
      <c r="B287" s="9" t="s">
        <v>1279</v>
      </c>
      <c r="C287" s="9">
        <v>7</v>
      </c>
      <c r="D287" s="9">
        <v>14</v>
      </c>
      <c r="E287" s="9" t="s">
        <v>300</v>
      </c>
      <c r="F287" s="9" t="s">
        <v>1247</v>
      </c>
      <c r="G287" s="9" t="s">
        <v>655</v>
      </c>
      <c r="H287" s="9" t="s">
        <v>652</v>
      </c>
    </row>
    <row r="288" spans="1:8">
      <c r="A288" s="9" t="b">
        <v>1</v>
      </c>
      <c r="B288" s="9" t="s">
        <v>1280</v>
      </c>
      <c r="C288" s="9">
        <v>7</v>
      </c>
      <c r="D288" s="9">
        <v>14</v>
      </c>
      <c r="E288" s="9" t="s">
        <v>88</v>
      </c>
      <c r="F288" s="9" t="s">
        <v>1248</v>
      </c>
      <c r="G288" s="9" t="s">
        <v>655</v>
      </c>
      <c r="H288" s="9" t="s">
        <v>652</v>
      </c>
    </row>
    <row r="289" spans="1:8">
      <c r="A289" s="9" t="b">
        <v>1</v>
      </c>
      <c r="B289" s="9" t="s">
        <v>1281</v>
      </c>
      <c r="C289" s="9">
        <v>7</v>
      </c>
      <c r="D289" s="9">
        <v>14</v>
      </c>
      <c r="E289" s="9" t="s">
        <v>382</v>
      </c>
      <c r="F289" s="9" t="s">
        <v>1249</v>
      </c>
      <c r="G289" s="9" t="s">
        <v>655</v>
      </c>
      <c r="H289" s="9" t="s">
        <v>652</v>
      </c>
    </row>
    <row r="290" spans="1:8">
      <c r="A290" s="9" t="b">
        <v>1</v>
      </c>
      <c r="B290" s="9" t="s">
        <v>1282</v>
      </c>
      <c r="C290" s="9">
        <v>7</v>
      </c>
      <c r="D290" s="9">
        <v>14</v>
      </c>
      <c r="E290" s="9" t="s">
        <v>567</v>
      </c>
      <c r="F290" s="9" t="s">
        <v>1251</v>
      </c>
      <c r="G290" s="9" t="s">
        <v>655</v>
      </c>
      <c r="H290" s="9" t="s">
        <v>652</v>
      </c>
    </row>
    <row r="291" spans="1:8">
      <c r="A291" s="9" t="b">
        <v>1</v>
      </c>
      <c r="B291" s="9" t="s">
        <v>1283</v>
      </c>
      <c r="C291" s="9">
        <v>7</v>
      </c>
      <c r="D291" s="9">
        <v>14</v>
      </c>
      <c r="E291" s="19" t="s">
        <v>128</v>
      </c>
      <c r="F291" s="9" t="s">
        <v>1252</v>
      </c>
      <c r="G291" s="9" t="s">
        <v>655</v>
      </c>
      <c r="H291" s="9" t="s">
        <v>652</v>
      </c>
    </row>
    <row r="292" spans="1:8">
      <c r="A292" s="9" t="b">
        <v>1</v>
      </c>
      <c r="B292" s="9" t="s">
        <v>1284</v>
      </c>
      <c r="C292" s="9">
        <v>7</v>
      </c>
      <c r="D292" s="9">
        <v>14</v>
      </c>
      <c r="E292" s="33" t="s">
        <v>251</v>
      </c>
      <c r="F292" s="9" t="s">
        <v>1253</v>
      </c>
      <c r="G292" s="9" t="s">
        <v>655</v>
      </c>
      <c r="H292" s="9" t="s">
        <v>652</v>
      </c>
    </row>
    <row r="293" spans="1:8">
      <c r="A293" s="9" t="b">
        <v>1</v>
      </c>
      <c r="B293" s="9" t="s">
        <v>1285</v>
      </c>
      <c r="C293" s="9">
        <v>7</v>
      </c>
      <c r="D293" s="9">
        <v>14</v>
      </c>
      <c r="E293" s="9" t="s">
        <v>638</v>
      </c>
      <c r="F293" s="9" t="s">
        <v>1254</v>
      </c>
      <c r="G293" s="9" t="s">
        <v>655</v>
      </c>
      <c r="H293" s="9" t="s">
        <v>652</v>
      </c>
    </row>
    <row r="294" spans="1:8">
      <c r="A294" s="9" t="b">
        <v>1</v>
      </c>
      <c r="B294" s="9" t="s">
        <v>1286</v>
      </c>
      <c r="C294" s="9">
        <v>7</v>
      </c>
      <c r="D294" s="9">
        <v>14</v>
      </c>
      <c r="E294" s="9" t="s">
        <v>614</v>
      </c>
      <c r="F294" s="9" t="s">
        <v>1255</v>
      </c>
      <c r="G294" s="9" t="s">
        <v>655</v>
      </c>
      <c r="H294" s="9" t="s">
        <v>652</v>
      </c>
    </row>
    <row r="295" spans="1:8">
      <c r="A295" s="9" t="b">
        <v>1</v>
      </c>
      <c r="B295" s="9" t="s">
        <v>1287</v>
      </c>
      <c r="C295" s="9">
        <v>7</v>
      </c>
      <c r="D295" s="9">
        <v>14</v>
      </c>
      <c r="E295" s="45" t="s">
        <v>453</v>
      </c>
      <c r="F295" s="9" t="s">
        <v>1256</v>
      </c>
      <c r="G295" s="9" t="s">
        <v>655</v>
      </c>
      <c r="H295" s="9" t="s">
        <v>652</v>
      </c>
    </row>
    <row r="296" spans="1:8">
      <c r="A296" s="9" t="b">
        <v>1</v>
      </c>
      <c r="B296" s="9" t="s">
        <v>1288</v>
      </c>
      <c r="C296" s="9">
        <v>7</v>
      </c>
      <c r="D296" s="9">
        <v>14</v>
      </c>
      <c r="E296" s="9" t="s">
        <v>591</v>
      </c>
      <c r="F296" s="9" t="s">
        <v>1257</v>
      </c>
      <c r="G296" s="9" t="s">
        <v>655</v>
      </c>
      <c r="H296" s="9" t="s">
        <v>652</v>
      </c>
    </row>
    <row r="297" spans="1:8">
      <c r="A297" s="9" t="b">
        <v>1</v>
      </c>
      <c r="B297" s="9" t="s">
        <v>1289</v>
      </c>
      <c r="C297" s="9">
        <v>7</v>
      </c>
      <c r="D297" s="9">
        <v>14</v>
      </c>
      <c r="E297" s="31" t="s">
        <v>120</v>
      </c>
      <c r="F297" s="9" t="s">
        <v>1258</v>
      </c>
      <c r="G297" s="9" t="s">
        <v>655</v>
      </c>
      <c r="H297" s="9" t="s">
        <v>652</v>
      </c>
    </row>
    <row r="298" spans="1:8">
      <c r="A298" s="9" t="b">
        <v>1</v>
      </c>
      <c r="B298" s="9" t="s">
        <v>1290</v>
      </c>
      <c r="C298" s="9">
        <v>7</v>
      </c>
      <c r="D298" s="9">
        <v>14</v>
      </c>
      <c r="E298" s="18" t="s">
        <v>571</v>
      </c>
      <c r="F298" s="9" t="s">
        <v>1259</v>
      </c>
      <c r="G298" s="9" t="s">
        <v>655</v>
      </c>
      <c r="H298" s="9" t="s">
        <v>652</v>
      </c>
    </row>
    <row r="299" spans="1:8">
      <c r="A299" s="9" t="b">
        <v>1</v>
      </c>
      <c r="B299" s="9" t="s">
        <v>1291</v>
      </c>
      <c r="C299" s="9">
        <v>7</v>
      </c>
      <c r="D299" s="9">
        <v>14</v>
      </c>
      <c r="E299" s="9" t="s">
        <v>612</v>
      </c>
      <c r="F299" s="9" t="s">
        <v>1260</v>
      </c>
      <c r="G299" s="9" t="s">
        <v>655</v>
      </c>
      <c r="H299" s="9" t="s">
        <v>652</v>
      </c>
    </row>
    <row r="300" spans="1:8">
      <c r="A300" s="9" t="b">
        <v>1</v>
      </c>
      <c r="B300" s="9" t="s">
        <v>1292</v>
      </c>
      <c r="C300" s="9">
        <v>7</v>
      </c>
      <c r="D300" s="9">
        <v>14</v>
      </c>
      <c r="E300" s="9" t="s">
        <v>637</v>
      </c>
      <c r="F300" s="9" t="s">
        <v>1261</v>
      </c>
      <c r="G300" s="9" t="s">
        <v>655</v>
      </c>
      <c r="H300" s="9" t="s">
        <v>652</v>
      </c>
    </row>
    <row r="301" spans="1:8">
      <c r="A301" s="9" t="b">
        <v>1</v>
      </c>
      <c r="B301" s="9" t="s">
        <v>1293</v>
      </c>
      <c r="C301" s="9">
        <v>7</v>
      </c>
      <c r="D301" s="9">
        <v>14</v>
      </c>
      <c r="E301" s="9" t="s">
        <v>97</v>
      </c>
      <c r="F301" s="9" t="s">
        <v>1262</v>
      </c>
      <c r="G301" s="9" t="s">
        <v>655</v>
      </c>
      <c r="H301" s="9" t="s">
        <v>652</v>
      </c>
    </row>
    <row r="302" spans="1:8">
      <c r="A302" s="9" t="b">
        <v>1</v>
      </c>
      <c r="B302" s="9" t="s">
        <v>1294</v>
      </c>
      <c r="C302" s="9">
        <v>7</v>
      </c>
      <c r="D302" s="9">
        <v>14</v>
      </c>
      <c r="E302" s="9" t="s">
        <v>505</v>
      </c>
      <c r="F302" s="9" t="s">
        <v>1263</v>
      </c>
      <c r="G302" s="9" t="s">
        <v>655</v>
      </c>
      <c r="H302" s="9" t="s">
        <v>652</v>
      </c>
    </row>
    <row r="303" spans="1:8">
      <c r="A303" s="9" t="b">
        <v>1</v>
      </c>
      <c r="B303" s="9" t="s">
        <v>1295</v>
      </c>
      <c r="C303" s="9">
        <v>7</v>
      </c>
      <c r="D303" s="9">
        <v>14</v>
      </c>
      <c r="E303" s="9" t="s">
        <v>442</v>
      </c>
      <c r="F303" s="9" t="s">
        <v>1264</v>
      </c>
      <c r="G303" s="9" t="s">
        <v>655</v>
      </c>
      <c r="H303" s="9" t="s">
        <v>652</v>
      </c>
    </row>
    <row r="304" spans="1:8">
      <c r="A304" s="9" t="b">
        <v>1</v>
      </c>
      <c r="B304" s="9" t="s">
        <v>1296</v>
      </c>
      <c r="C304" s="9">
        <v>7</v>
      </c>
      <c r="D304" s="9">
        <v>14</v>
      </c>
      <c r="E304" s="9" t="s">
        <v>409</v>
      </c>
      <c r="F304" s="9" t="s">
        <v>1265</v>
      </c>
      <c r="G304" s="9" t="s">
        <v>655</v>
      </c>
      <c r="H304" s="9" t="s">
        <v>652</v>
      </c>
    </row>
    <row r="305" spans="1:8">
      <c r="A305" s="9" t="b">
        <v>1</v>
      </c>
      <c r="B305" s="9" t="s">
        <v>1297</v>
      </c>
      <c r="C305" s="9">
        <v>7</v>
      </c>
      <c r="D305" s="9">
        <v>14</v>
      </c>
      <c r="E305" s="46" t="s">
        <v>172</v>
      </c>
      <c r="F305" s="9" t="s">
        <v>1266</v>
      </c>
      <c r="G305" s="9" t="s">
        <v>655</v>
      </c>
      <c r="H305" s="9" t="s">
        <v>652</v>
      </c>
    </row>
    <row r="306" spans="1:8">
      <c r="A306" s="9" t="b">
        <v>1</v>
      </c>
      <c r="B306" s="9" t="s">
        <v>1298</v>
      </c>
      <c r="C306" s="9">
        <v>7</v>
      </c>
      <c r="D306" s="9">
        <v>14</v>
      </c>
      <c r="E306" s="44" t="s">
        <v>105</v>
      </c>
      <c r="F306" s="9" t="s">
        <v>1267</v>
      </c>
      <c r="G306" s="9" t="s">
        <v>655</v>
      </c>
      <c r="H306" s="9" t="s">
        <v>652</v>
      </c>
    </row>
    <row r="307" spans="1:8">
      <c r="A307" s="9" t="b">
        <v>1</v>
      </c>
      <c r="B307" s="9" t="s">
        <v>1299</v>
      </c>
      <c r="C307" s="9">
        <v>7</v>
      </c>
      <c r="D307" s="9">
        <v>14</v>
      </c>
      <c r="E307" s="9" t="s">
        <v>323</v>
      </c>
      <c r="F307" s="9" t="s">
        <v>1268</v>
      </c>
      <c r="G307" s="9" t="s">
        <v>655</v>
      </c>
      <c r="H307" s="9" t="s">
        <v>652</v>
      </c>
    </row>
    <row r="308" spans="1:8">
      <c r="A308" s="9" t="b">
        <v>1</v>
      </c>
      <c r="B308" s="9" t="s">
        <v>1300</v>
      </c>
      <c r="C308" s="9">
        <v>7</v>
      </c>
      <c r="D308" s="9">
        <v>14</v>
      </c>
      <c r="E308" s="9" t="s">
        <v>91</v>
      </c>
      <c r="F308" s="9" t="s">
        <v>1269</v>
      </c>
      <c r="G308" s="9" t="s">
        <v>655</v>
      </c>
      <c r="H308" s="9" t="s">
        <v>652</v>
      </c>
    </row>
    <row r="309" spans="1:8">
      <c r="A309" s="9" t="b">
        <v>1</v>
      </c>
      <c r="B309" s="9" t="s">
        <v>1301</v>
      </c>
      <c r="C309" s="9">
        <v>7</v>
      </c>
      <c r="D309" s="9">
        <v>14</v>
      </c>
      <c r="E309" s="9" t="s">
        <v>268</v>
      </c>
      <c r="F309" s="9" t="s">
        <v>1270</v>
      </c>
      <c r="G309" s="9" t="s">
        <v>655</v>
      </c>
      <c r="H309" s="9" t="s">
        <v>652</v>
      </c>
    </row>
    <row r="310" spans="1:8">
      <c r="A310" s="9" t="b">
        <v>1</v>
      </c>
      <c r="B310" s="9" t="s">
        <v>771</v>
      </c>
      <c r="C310" s="9">
        <v>8</v>
      </c>
      <c r="D310" s="9">
        <v>16</v>
      </c>
      <c r="E310" s="42" t="s">
        <v>295</v>
      </c>
      <c r="F310" s="9" t="s">
        <v>1302</v>
      </c>
      <c r="G310" s="9" t="s">
        <v>655</v>
      </c>
      <c r="H310" s="9" t="s">
        <v>652</v>
      </c>
    </row>
    <row r="311" spans="1:8">
      <c r="A311" s="9" t="b">
        <v>1</v>
      </c>
      <c r="B311" s="9" t="s">
        <v>772</v>
      </c>
      <c r="C311" s="9">
        <v>8</v>
      </c>
      <c r="D311" s="9">
        <v>16</v>
      </c>
      <c r="E311" s="9" t="s">
        <v>479</v>
      </c>
      <c r="F311" s="9" t="s">
        <v>1303</v>
      </c>
      <c r="G311" s="9" t="s">
        <v>655</v>
      </c>
      <c r="H311" s="9" t="s">
        <v>652</v>
      </c>
    </row>
    <row r="312" spans="1:8">
      <c r="A312" s="9" t="b">
        <v>1</v>
      </c>
      <c r="B312" s="9" t="s">
        <v>773</v>
      </c>
      <c r="C312" s="9">
        <v>8</v>
      </c>
      <c r="D312" s="9">
        <v>16</v>
      </c>
      <c r="E312" s="9" t="s">
        <v>286</v>
      </c>
      <c r="F312" s="9" t="s">
        <v>1304</v>
      </c>
      <c r="G312" s="9" t="s">
        <v>655</v>
      </c>
      <c r="H312" s="9" t="s">
        <v>652</v>
      </c>
    </row>
    <row r="313" spans="1:8">
      <c r="A313" s="9" t="b">
        <v>1</v>
      </c>
      <c r="B313" s="9" t="s">
        <v>774</v>
      </c>
      <c r="C313" s="9">
        <v>8</v>
      </c>
      <c r="D313" s="9">
        <v>16</v>
      </c>
      <c r="E313" s="9" t="s">
        <v>28</v>
      </c>
      <c r="F313" s="9" t="s">
        <v>1305</v>
      </c>
      <c r="G313" s="9" t="s">
        <v>655</v>
      </c>
      <c r="H313" s="9" t="s">
        <v>652</v>
      </c>
    </row>
    <row r="314" spans="1:8">
      <c r="A314" s="9" t="b">
        <v>1</v>
      </c>
      <c r="B314" s="9" t="s">
        <v>775</v>
      </c>
      <c r="C314" s="9">
        <v>8</v>
      </c>
      <c r="D314" s="9">
        <v>16</v>
      </c>
      <c r="E314" s="9" t="s">
        <v>187</v>
      </c>
      <c r="F314" s="9" t="s">
        <v>1306</v>
      </c>
      <c r="G314" s="9" t="s">
        <v>655</v>
      </c>
      <c r="H314" s="9" t="s">
        <v>652</v>
      </c>
    </row>
    <row r="315" spans="1:8">
      <c r="A315" s="9" t="b">
        <v>1</v>
      </c>
      <c r="B315" s="9" t="s">
        <v>776</v>
      </c>
      <c r="C315" s="9">
        <v>8</v>
      </c>
      <c r="D315" s="9">
        <v>16</v>
      </c>
      <c r="E315" s="9" t="s">
        <v>396</v>
      </c>
      <c r="F315" s="9" t="s">
        <v>1307</v>
      </c>
      <c r="G315" s="9" t="s">
        <v>655</v>
      </c>
      <c r="H315" s="9" t="s">
        <v>652</v>
      </c>
    </row>
    <row r="316" spans="1:8">
      <c r="A316" s="9" t="b">
        <v>1</v>
      </c>
      <c r="B316" s="9" t="s">
        <v>777</v>
      </c>
      <c r="C316" s="9">
        <v>8</v>
      </c>
      <c r="D316" s="9">
        <v>16</v>
      </c>
      <c r="E316" s="9" t="s">
        <v>324</v>
      </c>
      <c r="F316" s="9" t="s">
        <v>1308</v>
      </c>
      <c r="G316" s="9" t="s">
        <v>655</v>
      </c>
      <c r="H316" s="9" t="s">
        <v>652</v>
      </c>
    </row>
    <row r="317" spans="1:8">
      <c r="A317" s="9" t="b">
        <v>1</v>
      </c>
      <c r="B317" s="9" t="s">
        <v>778</v>
      </c>
      <c r="C317" s="9">
        <v>8</v>
      </c>
      <c r="D317" s="9">
        <v>16</v>
      </c>
      <c r="E317" s="9" t="s">
        <v>77</v>
      </c>
      <c r="F317" s="9" t="s">
        <v>1309</v>
      </c>
      <c r="G317" s="9" t="s">
        <v>655</v>
      </c>
      <c r="H317" s="9" t="s">
        <v>652</v>
      </c>
    </row>
    <row r="318" spans="1:8">
      <c r="A318" s="9" t="b">
        <v>1</v>
      </c>
      <c r="B318" s="9" t="s">
        <v>779</v>
      </c>
      <c r="C318" s="9">
        <v>8</v>
      </c>
      <c r="D318" s="9">
        <v>16</v>
      </c>
      <c r="E318" s="45" t="s">
        <v>453</v>
      </c>
      <c r="F318" s="9" t="s">
        <v>1310</v>
      </c>
      <c r="G318" s="9" t="s">
        <v>655</v>
      </c>
      <c r="H318" s="9" t="s">
        <v>652</v>
      </c>
    </row>
    <row r="319" spans="1:8">
      <c r="A319" s="9" t="b">
        <v>1</v>
      </c>
      <c r="B319" s="9" t="s">
        <v>780</v>
      </c>
      <c r="C319" s="9">
        <v>8</v>
      </c>
      <c r="D319" s="9">
        <v>16</v>
      </c>
      <c r="E319" s="9" t="s">
        <v>195</v>
      </c>
      <c r="F319" s="9" t="s">
        <v>1311</v>
      </c>
      <c r="G319" s="9" t="s">
        <v>655</v>
      </c>
      <c r="H319" s="9" t="s">
        <v>652</v>
      </c>
    </row>
    <row r="320" spans="1:8">
      <c r="A320" s="9" t="b">
        <v>1</v>
      </c>
      <c r="B320" s="9" t="s">
        <v>1318</v>
      </c>
      <c r="C320" s="9">
        <v>8</v>
      </c>
      <c r="D320" s="9">
        <v>16</v>
      </c>
      <c r="E320" s="9" t="s">
        <v>34</v>
      </c>
      <c r="F320" s="9" t="s">
        <v>1312</v>
      </c>
      <c r="G320" s="9" t="s">
        <v>655</v>
      </c>
      <c r="H320" s="9" t="s">
        <v>652</v>
      </c>
    </row>
    <row r="321" spans="1:8">
      <c r="A321" s="9" t="b">
        <v>1</v>
      </c>
      <c r="B321" s="9" t="s">
        <v>1319</v>
      </c>
      <c r="C321" s="9">
        <v>8</v>
      </c>
      <c r="D321" s="9">
        <v>16</v>
      </c>
      <c r="E321" s="9" t="s">
        <v>487</v>
      </c>
      <c r="F321" s="9" t="s">
        <v>1313</v>
      </c>
      <c r="G321" s="9" t="s">
        <v>655</v>
      </c>
      <c r="H321" s="9" t="s">
        <v>652</v>
      </c>
    </row>
    <row r="322" spans="1:8">
      <c r="A322" s="9" t="b">
        <v>1</v>
      </c>
      <c r="B322" s="9" t="s">
        <v>1320</v>
      </c>
      <c r="C322" s="9">
        <v>8</v>
      </c>
      <c r="D322" s="9">
        <v>16</v>
      </c>
      <c r="E322" s="46" t="s">
        <v>172</v>
      </c>
      <c r="F322" s="9" t="s">
        <v>1314</v>
      </c>
      <c r="G322" s="9" t="s">
        <v>655</v>
      </c>
      <c r="H322" s="9" t="s">
        <v>652</v>
      </c>
    </row>
    <row r="323" spans="1:8">
      <c r="A323" s="9" t="b">
        <v>1</v>
      </c>
      <c r="B323" s="9" t="s">
        <v>1321</v>
      </c>
      <c r="C323" s="9">
        <v>8</v>
      </c>
      <c r="D323" s="9">
        <v>16</v>
      </c>
      <c r="E323" s="44" t="s">
        <v>105</v>
      </c>
      <c r="F323" s="9" t="s">
        <v>1315</v>
      </c>
      <c r="G323" s="9" t="s">
        <v>655</v>
      </c>
      <c r="H323" s="9" t="s">
        <v>652</v>
      </c>
    </row>
    <row r="324" spans="1:8">
      <c r="A324" s="9" t="b">
        <v>1</v>
      </c>
      <c r="B324" s="9" t="s">
        <v>1322</v>
      </c>
      <c r="C324" s="9">
        <v>8</v>
      </c>
      <c r="D324" s="9">
        <v>16</v>
      </c>
      <c r="E324" s="9" t="s">
        <v>230</v>
      </c>
      <c r="F324" s="9" t="s">
        <v>1316</v>
      </c>
      <c r="G324" s="9" t="s">
        <v>655</v>
      </c>
      <c r="H324" s="9" t="s">
        <v>652</v>
      </c>
    </row>
    <row r="325" spans="1:8">
      <c r="A325" s="9" t="b">
        <v>1</v>
      </c>
      <c r="B325" s="9" t="s">
        <v>781</v>
      </c>
      <c r="C325" s="9">
        <v>9</v>
      </c>
      <c r="D325" s="9">
        <v>18</v>
      </c>
      <c r="E325" s="9" t="s">
        <v>601</v>
      </c>
      <c r="F325" s="9" t="s">
        <v>1323</v>
      </c>
      <c r="G325" s="9" t="s">
        <v>655</v>
      </c>
      <c r="H325" s="9" t="s">
        <v>652</v>
      </c>
    </row>
    <row r="326" spans="1:8">
      <c r="A326" s="9" t="b">
        <v>1</v>
      </c>
      <c r="B326" s="9" t="s">
        <v>782</v>
      </c>
      <c r="C326" s="9">
        <v>9</v>
      </c>
      <c r="D326" s="9">
        <v>18</v>
      </c>
      <c r="E326" s="9" t="s">
        <v>38</v>
      </c>
      <c r="F326" s="9" t="s">
        <v>1324</v>
      </c>
      <c r="G326" s="9" t="s">
        <v>655</v>
      </c>
      <c r="H326" s="9" t="s">
        <v>652</v>
      </c>
    </row>
    <row r="327" spans="1:8">
      <c r="A327" s="9" t="b">
        <v>1</v>
      </c>
      <c r="B327" s="9" t="s">
        <v>783</v>
      </c>
      <c r="C327" s="9">
        <v>9</v>
      </c>
      <c r="D327" s="9">
        <v>18</v>
      </c>
      <c r="E327" s="33" t="s">
        <v>251</v>
      </c>
      <c r="F327" s="9" t="s">
        <v>1325</v>
      </c>
      <c r="G327" s="9" t="s">
        <v>655</v>
      </c>
      <c r="H327" s="9" t="s">
        <v>652</v>
      </c>
    </row>
    <row r="328" spans="1:8">
      <c r="A328" s="9" t="b">
        <v>1</v>
      </c>
      <c r="B328" s="9" t="s">
        <v>784</v>
      </c>
      <c r="C328" s="9">
        <v>9</v>
      </c>
      <c r="D328" s="9">
        <v>18</v>
      </c>
      <c r="E328" s="9" t="s">
        <v>265</v>
      </c>
      <c r="F328" s="9" t="s">
        <v>1326</v>
      </c>
      <c r="G328" s="9" t="s">
        <v>655</v>
      </c>
      <c r="H328" s="9" t="s">
        <v>652</v>
      </c>
    </row>
    <row r="329" spans="1:8">
      <c r="A329" s="9" t="b">
        <v>1</v>
      </c>
      <c r="B329" s="9" t="s">
        <v>785</v>
      </c>
      <c r="C329" s="9">
        <v>9</v>
      </c>
      <c r="D329" s="9">
        <v>18</v>
      </c>
      <c r="E329" s="9" t="s">
        <v>90</v>
      </c>
      <c r="F329" s="9" t="s">
        <v>1327</v>
      </c>
      <c r="G329" s="9" t="s">
        <v>655</v>
      </c>
      <c r="H329" s="9" t="s">
        <v>652</v>
      </c>
    </row>
    <row r="330" spans="1:8">
      <c r="A330" s="9" t="b">
        <v>1</v>
      </c>
      <c r="B330" s="9" t="s">
        <v>786</v>
      </c>
      <c r="C330" s="9">
        <v>9</v>
      </c>
      <c r="D330" s="9">
        <v>18</v>
      </c>
      <c r="E330" s="9" t="s">
        <v>466</v>
      </c>
      <c r="F330" s="9" t="s">
        <v>1328</v>
      </c>
      <c r="G330" s="9" t="s">
        <v>655</v>
      </c>
      <c r="H330" s="9" t="s">
        <v>652</v>
      </c>
    </row>
    <row r="331" spans="1:8">
      <c r="A331" s="9" t="b">
        <v>1</v>
      </c>
      <c r="B331" s="9" t="s">
        <v>787</v>
      </c>
      <c r="C331" s="9">
        <v>9</v>
      </c>
      <c r="D331" s="9">
        <v>18</v>
      </c>
      <c r="E331" s="9" t="s">
        <v>186</v>
      </c>
      <c r="F331" s="9" t="s">
        <v>1329</v>
      </c>
      <c r="G331" s="9" t="s">
        <v>655</v>
      </c>
      <c r="H331" s="9" t="s">
        <v>652</v>
      </c>
    </row>
    <row r="332" spans="1:8">
      <c r="A332" s="9" t="b">
        <v>1</v>
      </c>
      <c r="B332" s="9" t="s">
        <v>788</v>
      </c>
      <c r="C332" s="9">
        <v>9</v>
      </c>
      <c r="D332" s="9">
        <v>18</v>
      </c>
      <c r="E332" s="9" t="s">
        <v>450</v>
      </c>
      <c r="F332" s="9" t="s">
        <v>1330</v>
      </c>
      <c r="G332" s="9" t="s">
        <v>655</v>
      </c>
      <c r="H332" s="9" t="s">
        <v>652</v>
      </c>
    </row>
    <row r="333" spans="1:8">
      <c r="A333" s="9" t="b">
        <v>1</v>
      </c>
      <c r="B333" s="9" t="s">
        <v>789</v>
      </c>
      <c r="C333" s="9">
        <v>9</v>
      </c>
      <c r="D333" s="9">
        <v>18</v>
      </c>
      <c r="E333" s="9" t="s">
        <v>74</v>
      </c>
      <c r="F333" s="9" t="s">
        <v>1331</v>
      </c>
      <c r="G333" s="9" t="s">
        <v>655</v>
      </c>
      <c r="H333" s="9" t="s">
        <v>652</v>
      </c>
    </row>
    <row r="334" spans="1:8">
      <c r="A334" s="9" t="b">
        <v>1</v>
      </c>
      <c r="B334" s="9" t="s">
        <v>790</v>
      </c>
      <c r="C334" s="9">
        <v>9</v>
      </c>
      <c r="D334" s="9">
        <v>18</v>
      </c>
      <c r="E334" s="9" t="s">
        <v>177</v>
      </c>
      <c r="F334" s="9" t="s">
        <v>1332</v>
      </c>
      <c r="G334" s="9" t="s">
        <v>655</v>
      </c>
      <c r="H334" s="9" t="s">
        <v>652</v>
      </c>
    </row>
    <row r="335" spans="1:8">
      <c r="A335" s="9" t="b">
        <v>1</v>
      </c>
      <c r="B335" s="9" t="s">
        <v>1339</v>
      </c>
      <c r="C335" s="9">
        <v>9</v>
      </c>
      <c r="D335" s="9">
        <v>18</v>
      </c>
      <c r="E335" s="27" t="s">
        <v>599</v>
      </c>
      <c r="F335" s="9" t="s">
        <v>1333</v>
      </c>
      <c r="G335" s="9" t="s">
        <v>655</v>
      </c>
      <c r="H335" s="9" t="s">
        <v>652</v>
      </c>
    </row>
    <row r="336" spans="1:8">
      <c r="A336" s="9" t="b">
        <v>1</v>
      </c>
      <c r="B336" s="9" t="s">
        <v>1340</v>
      </c>
      <c r="C336" s="9">
        <v>9</v>
      </c>
      <c r="D336" s="9">
        <v>18</v>
      </c>
      <c r="E336" s="9" t="s">
        <v>12</v>
      </c>
      <c r="F336" s="9" t="s">
        <v>1334</v>
      </c>
      <c r="G336" s="9" t="s">
        <v>655</v>
      </c>
      <c r="H336" s="9" t="s">
        <v>652</v>
      </c>
    </row>
    <row r="337" spans="1:8">
      <c r="A337" s="9" t="b">
        <v>1</v>
      </c>
      <c r="B337" s="9" t="s">
        <v>1341</v>
      </c>
      <c r="C337" s="9">
        <v>9</v>
      </c>
      <c r="D337" s="9">
        <v>18</v>
      </c>
      <c r="E337" s="9" t="s">
        <v>290</v>
      </c>
      <c r="F337" s="9" t="s">
        <v>1335</v>
      </c>
      <c r="G337" s="9" t="s">
        <v>655</v>
      </c>
      <c r="H337" s="9" t="s">
        <v>652</v>
      </c>
    </row>
    <row r="338" spans="1:8">
      <c r="A338" s="9" t="b">
        <v>1</v>
      </c>
      <c r="B338" s="9" t="s">
        <v>1342</v>
      </c>
      <c r="C338" s="9">
        <v>9</v>
      </c>
      <c r="D338" s="9">
        <v>18</v>
      </c>
      <c r="E338" s="9" t="s">
        <v>179</v>
      </c>
      <c r="F338" s="9" t="s">
        <v>1336</v>
      </c>
      <c r="G338" s="9" t="s">
        <v>655</v>
      </c>
      <c r="H338" s="9" t="s">
        <v>652</v>
      </c>
    </row>
    <row r="339" spans="1:8">
      <c r="A339" s="9" t="b">
        <v>1</v>
      </c>
      <c r="B339" s="9" t="s">
        <v>1343</v>
      </c>
      <c r="C339" s="9">
        <v>9</v>
      </c>
      <c r="D339" s="9">
        <v>18</v>
      </c>
      <c r="E339" s="9" t="s">
        <v>577</v>
      </c>
      <c r="F339" s="9" t="s">
        <v>1337</v>
      </c>
      <c r="G339" s="9" t="s">
        <v>655</v>
      </c>
      <c r="H339" s="9" t="s">
        <v>652</v>
      </c>
    </row>
    <row r="340" spans="1:8">
      <c r="A340" s="9" t="b">
        <v>1</v>
      </c>
      <c r="B340" s="9" t="s">
        <v>1344</v>
      </c>
      <c r="C340" s="9">
        <v>9</v>
      </c>
      <c r="D340" s="9">
        <v>18</v>
      </c>
      <c r="E340" s="9" t="s">
        <v>145</v>
      </c>
      <c r="F340" s="9" t="s">
        <v>1338</v>
      </c>
      <c r="G340" s="9" t="s">
        <v>655</v>
      </c>
      <c r="H340" s="9" t="s">
        <v>652</v>
      </c>
    </row>
    <row r="341" spans="1:8">
      <c r="A341" s="9" t="b">
        <v>1</v>
      </c>
      <c r="B341" s="9" t="s">
        <v>791</v>
      </c>
      <c r="C341" s="9">
        <v>10</v>
      </c>
      <c r="D341" s="9">
        <v>18</v>
      </c>
      <c r="E341" s="26" t="s">
        <v>169</v>
      </c>
      <c r="F341" s="9" t="s">
        <v>1362</v>
      </c>
      <c r="G341" s="9" t="s">
        <v>655</v>
      </c>
      <c r="H341" s="9" t="s">
        <v>652</v>
      </c>
    </row>
    <row r="342" spans="1:8">
      <c r="A342" s="9" t="b">
        <v>1</v>
      </c>
      <c r="B342" s="9" t="s">
        <v>1345</v>
      </c>
      <c r="C342" s="9">
        <v>10</v>
      </c>
      <c r="D342" s="9">
        <v>18</v>
      </c>
      <c r="E342" s="9" t="s">
        <v>434</v>
      </c>
      <c r="F342" s="9" t="s">
        <v>1365</v>
      </c>
      <c r="G342" s="9" t="s">
        <v>655</v>
      </c>
      <c r="H342" s="9" t="s">
        <v>652</v>
      </c>
    </row>
    <row r="343" spans="1:8">
      <c r="A343" s="9" t="b">
        <v>1</v>
      </c>
      <c r="B343" s="9" t="s">
        <v>1346</v>
      </c>
      <c r="C343" s="9">
        <v>10</v>
      </c>
      <c r="D343" s="9">
        <v>18</v>
      </c>
      <c r="E343" s="9" t="s">
        <v>489</v>
      </c>
      <c r="F343" s="9" t="s">
        <v>1363</v>
      </c>
      <c r="G343" s="9" t="s">
        <v>655</v>
      </c>
      <c r="H343" s="9" t="s">
        <v>652</v>
      </c>
    </row>
    <row r="344" spans="1:8">
      <c r="A344" s="9" t="b">
        <v>1</v>
      </c>
      <c r="B344" s="9" t="s">
        <v>1347</v>
      </c>
      <c r="C344" s="9">
        <v>10</v>
      </c>
      <c r="D344" s="9">
        <v>18</v>
      </c>
      <c r="E344" s="9" t="s">
        <v>501</v>
      </c>
      <c r="F344" s="9" t="s">
        <v>1366</v>
      </c>
      <c r="G344" s="9" t="s">
        <v>655</v>
      </c>
      <c r="H344" s="9" t="s">
        <v>652</v>
      </c>
    </row>
    <row r="345" spans="1:8">
      <c r="A345" s="9" t="b">
        <v>1</v>
      </c>
      <c r="B345" s="9" t="s">
        <v>1348</v>
      </c>
      <c r="C345" s="9">
        <v>10</v>
      </c>
      <c r="D345" s="9">
        <v>18</v>
      </c>
      <c r="E345" s="9" t="s">
        <v>558</v>
      </c>
      <c r="F345" s="9" t="s">
        <v>1367</v>
      </c>
      <c r="G345" s="9" t="s">
        <v>655</v>
      </c>
      <c r="H345" s="9" t="s">
        <v>652</v>
      </c>
    </row>
    <row r="346" spans="1:8">
      <c r="A346" s="9" t="b">
        <v>1</v>
      </c>
      <c r="B346" s="9" t="s">
        <v>1349</v>
      </c>
      <c r="C346" s="9">
        <v>10</v>
      </c>
      <c r="D346" s="9">
        <v>18</v>
      </c>
      <c r="E346" s="9" t="s">
        <v>523</v>
      </c>
      <c r="F346" s="9" t="s">
        <v>1364</v>
      </c>
      <c r="G346" s="9" t="s">
        <v>655</v>
      </c>
      <c r="H346" s="9" t="s">
        <v>652</v>
      </c>
    </row>
    <row r="347" spans="1:8">
      <c r="A347" s="9" t="b">
        <v>1</v>
      </c>
      <c r="B347" s="9" t="s">
        <v>1350</v>
      </c>
      <c r="C347" s="13" t="s">
        <v>1371</v>
      </c>
      <c r="D347" s="9">
        <v>18</v>
      </c>
      <c r="E347" s="26" t="s">
        <v>169</v>
      </c>
      <c r="F347" s="9" t="s">
        <v>1368</v>
      </c>
      <c r="G347" s="9" t="s">
        <v>655</v>
      </c>
      <c r="H347" s="9" t="s">
        <v>652</v>
      </c>
    </row>
    <row r="348" spans="1:8">
      <c r="A348" s="9" t="b">
        <v>1</v>
      </c>
      <c r="B348" s="9" t="s">
        <v>1351</v>
      </c>
      <c r="C348" s="13" t="s">
        <v>1371</v>
      </c>
      <c r="D348" s="9">
        <v>18</v>
      </c>
      <c r="E348" s="9" t="s">
        <v>222</v>
      </c>
      <c r="F348" s="9" t="s">
        <v>1398</v>
      </c>
      <c r="G348" s="9" t="s">
        <v>655</v>
      </c>
      <c r="H348" s="9" t="s">
        <v>652</v>
      </c>
    </row>
    <row r="349" spans="1:8">
      <c r="A349" s="9" t="b">
        <v>1</v>
      </c>
      <c r="B349" s="9" t="s">
        <v>1352</v>
      </c>
      <c r="C349" s="13" t="s">
        <v>1371</v>
      </c>
      <c r="D349" s="9">
        <v>18</v>
      </c>
      <c r="E349" s="9" t="s">
        <v>29</v>
      </c>
      <c r="F349" s="9" t="s">
        <v>1399</v>
      </c>
      <c r="G349" s="9" t="s">
        <v>655</v>
      </c>
      <c r="H349" s="9" t="s">
        <v>652</v>
      </c>
    </row>
    <row r="350" spans="1:8">
      <c r="A350" s="9" t="b">
        <v>1</v>
      </c>
      <c r="B350" s="9" t="s">
        <v>1353</v>
      </c>
      <c r="C350" s="13" t="s">
        <v>1371</v>
      </c>
      <c r="D350" s="9">
        <v>18</v>
      </c>
      <c r="E350" s="9" t="s">
        <v>365</v>
      </c>
      <c r="F350" s="9" t="s">
        <v>1400</v>
      </c>
      <c r="G350" s="9" t="s">
        <v>655</v>
      </c>
      <c r="H350" s="9" t="s">
        <v>652</v>
      </c>
    </row>
    <row r="351" spans="1:8">
      <c r="A351" s="9" t="b">
        <v>1</v>
      </c>
      <c r="B351" s="9" t="s">
        <v>1354</v>
      </c>
      <c r="C351" s="13" t="s">
        <v>1371</v>
      </c>
      <c r="D351" s="9">
        <v>18</v>
      </c>
      <c r="E351" s="9" t="s">
        <v>503</v>
      </c>
      <c r="F351" s="9" t="s">
        <v>1369</v>
      </c>
      <c r="G351" s="9" t="s">
        <v>655</v>
      </c>
      <c r="H351" s="9" t="s">
        <v>652</v>
      </c>
    </row>
    <row r="352" spans="1:8">
      <c r="A352" s="9" t="b">
        <v>1</v>
      </c>
      <c r="B352" s="9" t="s">
        <v>1355</v>
      </c>
      <c r="C352" s="13" t="s">
        <v>1371</v>
      </c>
      <c r="D352" s="9">
        <v>18</v>
      </c>
      <c r="E352" s="9" t="s">
        <v>515</v>
      </c>
      <c r="F352" s="9" t="s">
        <v>1401</v>
      </c>
      <c r="G352" s="9" t="s">
        <v>655</v>
      </c>
      <c r="H352" s="9" t="s">
        <v>652</v>
      </c>
    </row>
    <row r="353" spans="1:8">
      <c r="A353" s="9" t="b">
        <v>1</v>
      </c>
      <c r="B353" s="9" t="s">
        <v>1356</v>
      </c>
      <c r="C353" s="13" t="s">
        <v>1371</v>
      </c>
      <c r="D353" s="9">
        <v>18</v>
      </c>
      <c r="E353" s="9" t="s">
        <v>322</v>
      </c>
      <c r="F353" s="9" t="s">
        <v>1402</v>
      </c>
      <c r="G353" s="9" t="s">
        <v>655</v>
      </c>
      <c r="H353" s="9" t="s">
        <v>652</v>
      </c>
    </row>
    <row r="354" spans="1:8">
      <c r="A354" s="9" t="b">
        <v>1</v>
      </c>
      <c r="B354" s="9" t="s">
        <v>1357</v>
      </c>
      <c r="C354" s="13" t="s">
        <v>1371</v>
      </c>
      <c r="D354" s="9">
        <v>18</v>
      </c>
      <c r="E354" s="9" t="s">
        <v>559</v>
      </c>
      <c r="F354" s="9" t="s">
        <v>1403</v>
      </c>
      <c r="G354" s="9" t="s">
        <v>655</v>
      </c>
      <c r="H354" s="9" t="s">
        <v>652</v>
      </c>
    </row>
    <row r="355" spans="1:8">
      <c r="A355" s="9" t="b">
        <v>1</v>
      </c>
      <c r="B355" s="9" t="s">
        <v>1358</v>
      </c>
      <c r="C355" s="13" t="s">
        <v>1371</v>
      </c>
      <c r="D355" s="9">
        <v>18</v>
      </c>
      <c r="E355" s="9" t="s">
        <v>245</v>
      </c>
      <c r="F355" s="9" t="s">
        <v>1404</v>
      </c>
      <c r="G355" s="9" t="s">
        <v>655</v>
      </c>
      <c r="H355" s="9" t="s">
        <v>652</v>
      </c>
    </row>
    <row r="356" spans="1:8">
      <c r="A356" s="9" t="b">
        <v>1</v>
      </c>
      <c r="B356" s="9" t="s">
        <v>1359</v>
      </c>
      <c r="C356" s="13" t="s">
        <v>1371</v>
      </c>
      <c r="D356" s="9">
        <v>18</v>
      </c>
      <c r="E356" s="9" t="s">
        <v>205</v>
      </c>
      <c r="F356" s="9" t="s">
        <v>1405</v>
      </c>
      <c r="G356" s="9" t="s">
        <v>655</v>
      </c>
      <c r="H356" s="9" t="s">
        <v>652</v>
      </c>
    </row>
    <row r="357" spans="1:8">
      <c r="A357" s="9" t="b">
        <v>1</v>
      </c>
      <c r="B357" s="9" t="s">
        <v>1360</v>
      </c>
      <c r="C357" s="13" t="s">
        <v>1371</v>
      </c>
      <c r="D357" s="9">
        <v>18</v>
      </c>
      <c r="E357" s="9" t="s">
        <v>64</v>
      </c>
      <c r="F357" s="9" t="s">
        <v>1406</v>
      </c>
      <c r="G357" s="9" t="s">
        <v>655</v>
      </c>
      <c r="H357" s="9" t="s">
        <v>652</v>
      </c>
    </row>
    <row r="358" spans="1:8">
      <c r="A358" s="9" t="b">
        <v>1</v>
      </c>
      <c r="B358" s="9" t="s">
        <v>1361</v>
      </c>
      <c r="C358" s="13" t="s">
        <v>1371</v>
      </c>
      <c r="D358" s="9">
        <v>18</v>
      </c>
      <c r="E358" s="9" t="s">
        <v>140</v>
      </c>
      <c r="F358" s="9" t="s">
        <v>1370</v>
      </c>
      <c r="G358" s="9" t="s">
        <v>655</v>
      </c>
      <c r="H358" s="9" t="s">
        <v>652</v>
      </c>
    </row>
    <row r="359" spans="1:8">
      <c r="A359" s="9" t="b">
        <v>1</v>
      </c>
      <c r="B359" s="9" t="s">
        <v>1851</v>
      </c>
      <c r="C359" s="9">
        <v>3</v>
      </c>
      <c r="D359" s="9">
        <v>5</v>
      </c>
      <c r="E359" s="9" t="s">
        <v>305</v>
      </c>
      <c r="F359" s="9" t="s">
        <v>1431</v>
      </c>
      <c r="G359" s="9" t="s">
        <v>655</v>
      </c>
      <c r="H359" s="9" t="s">
        <v>656</v>
      </c>
    </row>
    <row r="360" spans="1:8">
      <c r="A360" s="9" t="b">
        <v>1</v>
      </c>
      <c r="B360" s="9" t="s">
        <v>1420</v>
      </c>
      <c r="C360" s="9">
        <v>3</v>
      </c>
      <c r="D360" s="9">
        <v>5</v>
      </c>
      <c r="E360" s="9" t="s">
        <v>124</v>
      </c>
      <c r="F360" s="9" t="s">
        <v>1432</v>
      </c>
      <c r="G360" s="9" t="s">
        <v>655</v>
      </c>
      <c r="H360" s="9" t="s">
        <v>656</v>
      </c>
    </row>
    <row r="361" spans="1:8">
      <c r="A361" s="9" t="b">
        <v>1</v>
      </c>
      <c r="B361" s="9" t="s">
        <v>1421</v>
      </c>
      <c r="C361" s="9">
        <v>3</v>
      </c>
      <c r="D361" s="9">
        <v>5</v>
      </c>
      <c r="E361" s="9" t="s">
        <v>309</v>
      </c>
      <c r="F361" s="9" t="s">
        <v>1433</v>
      </c>
      <c r="G361" s="9" t="s">
        <v>655</v>
      </c>
      <c r="H361" s="9" t="s">
        <v>656</v>
      </c>
    </row>
    <row r="362" spans="1:8">
      <c r="A362" s="9" t="b">
        <v>1</v>
      </c>
      <c r="B362" s="9" t="s">
        <v>1422</v>
      </c>
      <c r="C362" s="9">
        <v>3</v>
      </c>
      <c r="D362" s="9">
        <v>5</v>
      </c>
      <c r="E362" s="9" t="s">
        <v>134</v>
      </c>
      <c r="F362" s="9" t="s">
        <v>1434</v>
      </c>
      <c r="G362" s="9" t="s">
        <v>655</v>
      </c>
      <c r="H362" s="9" t="s">
        <v>656</v>
      </c>
    </row>
    <row r="363" spans="1:8">
      <c r="A363" s="9" t="b">
        <v>1</v>
      </c>
      <c r="B363" s="9" t="s">
        <v>1423</v>
      </c>
      <c r="C363" s="9">
        <v>3</v>
      </c>
      <c r="D363" s="9">
        <v>5</v>
      </c>
      <c r="E363" s="9" t="s">
        <v>93</v>
      </c>
      <c r="F363" s="9" t="s">
        <v>1435</v>
      </c>
      <c r="G363" s="9" t="s">
        <v>655</v>
      </c>
      <c r="H363" s="9" t="s">
        <v>656</v>
      </c>
    </row>
    <row r="364" spans="1:8">
      <c r="A364" s="9" t="b">
        <v>1</v>
      </c>
      <c r="B364" s="9" t="s">
        <v>1511</v>
      </c>
      <c r="C364" s="9">
        <v>3</v>
      </c>
      <c r="D364" s="9">
        <v>5</v>
      </c>
      <c r="E364" s="9" t="s">
        <v>467</v>
      </c>
      <c r="F364" s="9" t="s">
        <v>1436</v>
      </c>
      <c r="G364" s="9" t="s">
        <v>655</v>
      </c>
      <c r="H364" s="9" t="s">
        <v>656</v>
      </c>
    </row>
    <row r="365" spans="1:8">
      <c r="A365" s="9" t="b">
        <v>1</v>
      </c>
      <c r="B365" s="9" t="s">
        <v>1512</v>
      </c>
      <c r="C365" s="9">
        <v>3</v>
      </c>
      <c r="D365" s="9">
        <v>5</v>
      </c>
      <c r="E365" s="9" t="s">
        <v>239</v>
      </c>
      <c r="F365" s="9" t="s">
        <v>1437</v>
      </c>
      <c r="G365" s="9" t="s">
        <v>655</v>
      </c>
      <c r="H365" s="9" t="s">
        <v>656</v>
      </c>
    </row>
    <row r="366" spans="1:8">
      <c r="A366" s="9" t="b">
        <v>1</v>
      </c>
      <c r="B366" s="9" t="s">
        <v>1513</v>
      </c>
      <c r="C366" s="9">
        <v>3</v>
      </c>
      <c r="D366" s="9">
        <v>5</v>
      </c>
      <c r="E366" s="9" t="s">
        <v>390</v>
      </c>
      <c r="F366" s="9" t="s">
        <v>1438</v>
      </c>
      <c r="G366" s="9" t="s">
        <v>655</v>
      </c>
      <c r="H366" s="9" t="s">
        <v>656</v>
      </c>
    </row>
    <row r="367" spans="1:8">
      <c r="A367" s="9" t="b">
        <v>1</v>
      </c>
      <c r="B367" s="9" t="s">
        <v>1514</v>
      </c>
      <c r="C367" s="9">
        <v>3</v>
      </c>
      <c r="D367" s="9">
        <v>5</v>
      </c>
      <c r="E367" s="9" t="s">
        <v>462</v>
      </c>
      <c r="F367" s="9" t="s">
        <v>1439</v>
      </c>
      <c r="G367" s="9" t="s">
        <v>655</v>
      </c>
      <c r="H367" s="9" t="s">
        <v>656</v>
      </c>
    </row>
    <row r="368" spans="1:8">
      <c r="A368" s="9" t="b">
        <v>1</v>
      </c>
      <c r="B368" s="9" t="s">
        <v>1515</v>
      </c>
      <c r="C368" s="9">
        <v>3</v>
      </c>
      <c r="D368" s="9">
        <v>5</v>
      </c>
      <c r="E368" s="9" t="s">
        <v>163</v>
      </c>
      <c r="F368" s="9" t="s">
        <v>1440</v>
      </c>
      <c r="G368" s="9" t="s">
        <v>655</v>
      </c>
      <c r="H368" s="9" t="s">
        <v>656</v>
      </c>
    </row>
    <row r="369" spans="1:8">
      <c r="A369" s="9" t="b">
        <v>1</v>
      </c>
      <c r="B369" s="9" t="s">
        <v>1516</v>
      </c>
      <c r="C369" s="9">
        <v>3</v>
      </c>
      <c r="D369" s="9">
        <v>5</v>
      </c>
      <c r="E369" s="9" t="s">
        <v>557</v>
      </c>
      <c r="F369" s="9" t="s">
        <v>1441</v>
      </c>
      <c r="G369" s="9" t="s">
        <v>655</v>
      </c>
      <c r="H369" s="9" t="s">
        <v>656</v>
      </c>
    </row>
    <row r="370" spans="1:8">
      <c r="A370" s="9" t="b">
        <v>1</v>
      </c>
      <c r="B370" s="9" t="s">
        <v>1517</v>
      </c>
      <c r="C370" s="9">
        <v>3</v>
      </c>
      <c r="D370" s="9">
        <v>5</v>
      </c>
      <c r="E370" s="9" t="s">
        <v>36</v>
      </c>
      <c r="F370" s="9" t="s">
        <v>1442</v>
      </c>
      <c r="G370" s="9" t="s">
        <v>655</v>
      </c>
      <c r="H370" s="9" t="s">
        <v>656</v>
      </c>
    </row>
    <row r="371" spans="1:8">
      <c r="A371" s="9" t="b">
        <v>1</v>
      </c>
      <c r="B371" s="9" t="s">
        <v>1852</v>
      </c>
      <c r="C371" s="9">
        <v>3</v>
      </c>
      <c r="D371" s="9">
        <v>5</v>
      </c>
      <c r="E371" s="9" t="s">
        <v>616</v>
      </c>
      <c r="F371" s="9" t="s">
        <v>1443</v>
      </c>
      <c r="G371" s="9" t="s">
        <v>655</v>
      </c>
      <c r="H371" s="9" t="s">
        <v>656</v>
      </c>
    </row>
    <row r="372" spans="1:8">
      <c r="A372" s="9" t="b">
        <v>1</v>
      </c>
      <c r="B372" s="9" t="s">
        <v>1853</v>
      </c>
      <c r="C372" s="9">
        <v>4</v>
      </c>
      <c r="D372" s="9">
        <v>7</v>
      </c>
      <c r="E372" s="9" t="s">
        <v>520</v>
      </c>
      <c r="F372" s="9" t="s">
        <v>1444</v>
      </c>
      <c r="G372" s="9" t="s">
        <v>655</v>
      </c>
      <c r="H372" s="9" t="s">
        <v>656</v>
      </c>
    </row>
    <row r="373" spans="1:8">
      <c r="A373" s="9" t="b">
        <v>1</v>
      </c>
      <c r="B373" s="9" t="s">
        <v>1854</v>
      </c>
      <c r="C373" s="9">
        <v>4</v>
      </c>
      <c r="D373" s="9">
        <v>7</v>
      </c>
      <c r="E373" s="9" t="s">
        <v>155</v>
      </c>
      <c r="F373" s="9" t="s">
        <v>1445</v>
      </c>
      <c r="G373" s="9" t="s">
        <v>655</v>
      </c>
      <c r="H373" s="9" t="s">
        <v>656</v>
      </c>
    </row>
    <row r="374" spans="1:8">
      <c r="A374" s="9" t="b">
        <v>1</v>
      </c>
      <c r="B374" s="9" t="s">
        <v>1855</v>
      </c>
      <c r="C374" s="9">
        <v>4</v>
      </c>
      <c r="D374" s="9">
        <v>7</v>
      </c>
      <c r="E374" s="9" t="s">
        <v>137</v>
      </c>
      <c r="F374" s="9" t="s">
        <v>1446</v>
      </c>
      <c r="G374" s="9" t="s">
        <v>655</v>
      </c>
      <c r="H374" s="9" t="s">
        <v>656</v>
      </c>
    </row>
    <row r="375" spans="1:8">
      <c r="A375" s="9" t="b">
        <v>1</v>
      </c>
      <c r="B375" s="9" t="s">
        <v>1856</v>
      </c>
      <c r="C375" s="9">
        <v>4</v>
      </c>
      <c r="D375" s="9">
        <v>7</v>
      </c>
      <c r="E375" s="9" t="s">
        <v>1452</v>
      </c>
      <c r="F375" s="9" t="s">
        <v>1447</v>
      </c>
      <c r="G375" s="9" t="s">
        <v>655</v>
      </c>
      <c r="H375" s="9" t="s">
        <v>656</v>
      </c>
    </row>
    <row r="376" spans="1:8">
      <c r="A376" s="9" t="b">
        <v>1</v>
      </c>
      <c r="B376" s="9" t="s">
        <v>1857</v>
      </c>
      <c r="C376" s="9">
        <v>4</v>
      </c>
      <c r="D376" s="9">
        <v>7</v>
      </c>
      <c r="E376" s="9" t="s">
        <v>318</v>
      </c>
      <c r="F376" s="9" t="s">
        <v>1448</v>
      </c>
      <c r="G376" s="9" t="s">
        <v>655</v>
      </c>
      <c r="H376" s="9" t="s">
        <v>656</v>
      </c>
    </row>
    <row r="377" spans="1:8">
      <c r="A377" s="9" t="b">
        <v>1</v>
      </c>
      <c r="B377" s="9" t="s">
        <v>1858</v>
      </c>
      <c r="C377" s="9">
        <v>4</v>
      </c>
      <c r="D377" s="9">
        <v>7</v>
      </c>
      <c r="E377" s="9" t="s">
        <v>622</v>
      </c>
      <c r="F377" s="9" t="s">
        <v>1449</v>
      </c>
      <c r="G377" s="9" t="s">
        <v>655</v>
      </c>
      <c r="H377" s="9" t="s">
        <v>656</v>
      </c>
    </row>
    <row r="378" spans="1:8">
      <c r="A378" s="9" t="b">
        <v>1</v>
      </c>
      <c r="B378" s="9" t="s">
        <v>1859</v>
      </c>
      <c r="C378" s="9">
        <v>4</v>
      </c>
      <c r="D378" s="9">
        <v>7</v>
      </c>
      <c r="E378" s="9" t="s">
        <v>402</v>
      </c>
      <c r="F378" s="9" t="s">
        <v>1450</v>
      </c>
      <c r="G378" s="9" t="s">
        <v>655</v>
      </c>
      <c r="H378" s="9" t="s">
        <v>656</v>
      </c>
    </row>
    <row r="379" spans="1:8">
      <c r="A379" s="9" t="b">
        <v>1</v>
      </c>
      <c r="B379" s="9" t="s">
        <v>1860</v>
      </c>
      <c r="C379" s="9">
        <v>4</v>
      </c>
      <c r="D379" s="9">
        <v>7</v>
      </c>
      <c r="E379" s="9" t="s">
        <v>593</v>
      </c>
      <c r="F379" s="9" t="s">
        <v>1451</v>
      </c>
      <c r="G379" s="9" t="s">
        <v>655</v>
      </c>
      <c r="H379" s="9" t="s">
        <v>656</v>
      </c>
    </row>
    <row r="380" spans="1:8">
      <c r="A380" s="9" t="b">
        <v>1</v>
      </c>
      <c r="B380" s="9" t="s">
        <v>1861</v>
      </c>
      <c r="C380" s="9">
        <v>4</v>
      </c>
      <c r="D380" s="9">
        <v>7</v>
      </c>
      <c r="E380" s="9" t="s">
        <v>342</v>
      </c>
      <c r="F380" s="9" t="s">
        <v>1453</v>
      </c>
      <c r="G380" s="9" t="s">
        <v>655</v>
      </c>
      <c r="H380" s="9" t="s">
        <v>656</v>
      </c>
    </row>
    <row r="381" spans="1:8">
      <c r="A381" s="9" t="b">
        <v>1</v>
      </c>
      <c r="B381" s="9" t="s">
        <v>1862</v>
      </c>
      <c r="C381" s="9">
        <v>4</v>
      </c>
      <c r="D381" s="9">
        <v>7</v>
      </c>
      <c r="E381" s="9" t="s">
        <v>73</v>
      </c>
      <c r="F381" s="9" t="s">
        <v>1454</v>
      </c>
      <c r="G381" s="9" t="s">
        <v>655</v>
      </c>
      <c r="H381" s="9" t="s">
        <v>656</v>
      </c>
    </row>
    <row r="382" spans="1:8">
      <c r="A382" s="9" t="b">
        <v>1</v>
      </c>
      <c r="B382" s="9" t="s">
        <v>1863</v>
      </c>
      <c r="C382" s="9">
        <v>4</v>
      </c>
      <c r="D382" s="9">
        <v>7</v>
      </c>
      <c r="E382" s="9" t="s">
        <v>253</v>
      </c>
      <c r="F382" s="9" t="s">
        <v>1455</v>
      </c>
      <c r="G382" s="9" t="s">
        <v>655</v>
      </c>
      <c r="H382" s="9" t="s">
        <v>656</v>
      </c>
    </row>
    <row r="383" spans="1:8">
      <c r="A383" s="9" t="b">
        <v>1</v>
      </c>
      <c r="B383" s="9" t="s">
        <v>1864</v>
      </c>
      <c r="C383" s="9">
        <v>4</v>
      </c>
      <c r="D383" s="9">
        <v>7</v>
      </c>
      <c r="E383" s="9" t="s">
        <v>449</v>
      </c>
      <c r="F383" s="9" t="s">
        <v>1456</v>
      </c>
      <c r="G383" s="9" t="s">
        <v>655</v>
      </c>
      <c r="H383" s="9" t="s">
        <v>656</v>
      </c>
    </row>
    <row r="384" spans="1:8">
      <c r="A384" s="9" t="b">
        <v>1</v>
      </c>
      <c r="B384" s="9" t="s">
        <v>1865</v>
      </c>
      <c r="C384" s="9">
        <v>4</v>
      </c>
      <c r="D384" s="9">
        <v>7</v>
      </c>
      <c r="E384" s="9" t="s">
        <v>306</v>
      </c>
      <c r="F384" s="9" t="s">
        <v>1457</v>
      </c>
      <c r="G384" s="9" t="s">
        <v>655</v>
      </c>
      <c r="H384" s="9" t="s">
        <v>656</v>
      </c>
    </row>
    <row r="385" spans="1:8">
      <c r="A385" s="9" t="b">
        <v>1</v>
      </c>
      <c r="B385" s="9" t="s">
        <v>1866</v>
      </c>
      <c r="C385" s="9">
        <v>4</v>
      </c>
      <c r="D385" s="9">
        <v>7</v>
      </c>
      <c r="E385" s="9" t="s">
        <v>427</v>
      </c>
      <c r="F385" s="9" t="s">
        <v>1458</v>
      </c>
      <c r="G385" s="9" t="s">
        <v>655</v>
      </c>
      <c r="H385" s="9" t="s">
        <v>656</v>
      </c>
    </row>
    <row r="386" spans="1:8">
      <c r="A386" s="9" t="b">
        <v>1</v>
      </c>
      <c r="B386" s="9" t="s">
        <v>1867</v>
      </c>
      <c r="C386" s="9">
        <v>4</v>
      </c>
      <c r="D386" s="9">
        <v>7</v>
      </c>
      <c r="E386" s="9" t="s">
        <v>224</v>
      </c>
      <c r="F386" s="9" t="s">
        <v>1459</v>
      </c>
      <c r="G386" s="9" t="s">
        <v>655</v>
      </c>
      <c r="H386" s="9" t="s">
        <v>656</v>
      </c>
    </row>
    <row r="387" spans="1:8">
      <c r="A387" s="9" t="b">
        <v>1</v>
      </c>
      <c r="B387" s="9" t="s">
        <v>1868</v>
      </c>
      <c r="C387" s="9">
        <v>4</v>
      </c>
      <c r="D387" s="9">
        <v>7</v>
      </c>
      <c r="E387" s="9" t="s">
        <v>416</v>
      </c>
      <c r="F387" s="9" t="s">
        <v>1460</v>
      </c>
      <c r="G387" s="9" t="s">
        <v>655</v>
      </c>
      <c r="H387" s="9" t="s">
        <v>656</v>
      </c>
    </row>
    <row r="388" spans="1:8">
      <c r="A388" s="9" t="b">
        <v>1</v>
      </c>
      <c r="B388" s="9" t="s">
        <v>1869</v>
      </c>
      <c r="C388" s="9">
        <v>4</v>
      </c>
      <c r="D388" s="9">
        <v>7</v>
      </c>
      <c r="E388" s="9" t="s">
        <v>269</v>
      </c>
      <c r="F388" s="9" t="s">
        <v>1461</v>
      </c>
      <c r="G388" s="9" t="s">
        <v>655</v>
      </c>
      <c r="H388" s="9" t="s">
        <v>656</v>
      </c>
    </row>
    <row r="389" spans="1:8">
      <c r="A389" s="9" t="b">
        <v>1</v>
      </c>
      <c r="B389" s="9" t="s">
        <v>1870</v>
      </c>
      <c r="C389" s="9">
        <v>4</v>
      </c>
      <c r="D389" s="9">
        <v>7</v>
      </c>
      <c r="E389" s="16" t="s">
        <v>536</v>
      </c>
      <c r="F389" s="9" t="s">
        <v>1462</v>
      </c>
      <c r="G389" s="9" t="s">
        <v>655</v>
      </c>
      <c r="H389" s="9" t="s">
        <v>656</v>
      </c>
    </row>
    <row r="390" spans="1:8">
      <c r="A390" s="9" t="b">
        <v>1</v>
      </c>
      <c r="B390" s="9" t="s">
        <v>1871</v>
      </c>
      <c r="C390" s="9">
        <v>4</v>
      </c>
      <c r="D390" s="9">
        <v>7</v>
      </c>
      <c r="E390" s="9" t="s">
        <v>454</v>
      </c>
      <c r="F390" s="9" t="s">
        <v>1463</v>
      </c>
      <c r="G390" s="9" t="s">
        <v>655</v>
      </c>
      <c r="H390" s="9" t="s">
        <v>656</v>
      </c>
    </row>
    <row r="391" spans="1:8">
      <c r="A391" s="9" t="b">
        <v>1</v>
      </c>
      <c r="B391" s="9" t="s">
        <v>1872</v>
      </c>
      <c r="C391" s="9">
        <v>5</v>
      </c>
      <c r="D391" s="9">
        <v>9</v>
      </c>
      <c r="E391" s="9" t="s">
        <v>455</v>
      </c>
      <c r="F391" s="9" t="s">
        <v>1464</v>
      </c>
      <c r="G391" s="9" t="s">
        <v>655</v>
      </c>
      <c r="H391" s="9" t="s">
        <v>656</v>
      </c>
    </row>
    <row r="392" spans="1:8">
      <c r="A392" s="9" t="b">
        <v>1</v>
      </c>
      <c r="B392" s="9" t="s">
        <v>1873</v>
      </c>
      <c r="C392" s="9">
        <v>5</v>
      </c>
      <c r="D392" s="9">
        <v>9</v>
      </c>
      <c r="E392" s="9" t="s">
        <v>372</v>
      </c>
      <c r="F392" s="9" t="s">
        <v>1465</v>
      </c>
      <c r="G392" s="9" t="s">
        <v>655</v>
      </c>
      <c r="H392" s="9" t="s">
        <v>656</v>
      </c>
    </row>
    <row r="393" spans="1:8">
      <c r="A393" s="9" t="b">
        <v>1</v>
      </c>
      <c r="B393" s="9" t="s">
        <v>1874</v>
      </c>
      <c r="C393" s="9">
        <v>5</v>
      </c>
      <c r="D393" s="9">
        <v>9</v>
      </c>
      <c r="E393" s="9" t="s">
        <v>1475</v>
      </c>
      <c r="F393" s="9" t="s">
        <v>1466</v>
      </c>
      <c r="G393" s="9" t="s">
        <v>655</v>
      </c>
      <c r="H393" s="9" t="s">
        <v>656</v>
      </c>
    </row>
    <row r="394" spans="1:8">
      <c r="A394" s="9" t="b">
        <v>1</v>
      </c>
      <c r="B394" s="9" t="s">
        <v>1875</v>
      </c>
      <c r="C394" s="9">
        <v>5</v>
      </c>
      <c r="D394" s="9">
        <v>9</v>
      </c>
      <c r="E394" s="9" t="s">
        <v>394</v>
      </c>
      <c r="F394" s="9" t="s">
        <v>1467</v>
      </c>
      <c r="G394" s="9" t="s">
        <v>655</v>
      </c>
      <c r="H394" s="9" t="s">
        <v>656</v>
      </c>
    </row>
    <row r="395" spans="1:8">
      <c r="A395" s="9" t="b">
        <v>1</v>
      </c>
      <c r="B395" s="9" t="s">
        <v>1876</v>
      </c>
      <c r="C395" s="9">
        <v>5</v>
      </c>
      <c r="D395" s="9">
        <v>9</v>
      </c>
      <c r="E395" s="9" t="s">
        <v>47</v>
      </c>
      <c r="F395" s="9" t="s">
        <v>1468</v>
      </c>
      <c r="G395" s="9" t="s">
        <v>655</v>
      </c>
      <c r="H395" s="9" t="s">
        <v>656</v>
      </c>
    </row>
    <row r="396" spans="1:8">
      <c r="A396" s="9" t="b">
        <v>1</v>
      </c>
      <c r="B396" s="9" t="s">
        <v>1877</v>
      </c>
      <c r="C396" s="9">
        <v>5</v>
      </c>
      <c r="D396" s="9">
        <v>9</v>
      </c>
      <c r="E396" s="9" t="s">
        <v>244</v>
      </c>
      <c r="F396" s="9" t="s">
        <v>1469</v>
      </c>
      <c r="G396" s="9" t="s">
        <v>655</v>
      </c>
      <c r="H396" s="9" t="s">
        <v>656</v>
      </c>
    </row>
    <row r="397" spans="1:8">
      <c r="A397" s="9" t="b">
        <v>1</v>
      </c>
      <c r="B397" s="9" t="s">
        <v>1878</v>
      </c>
      <c r="C397" s="9">
        <v>5</v>
      </c>
      <c r="D397" s="9">
        <v>9</v>
      </c>
      <c r="E397" s="9" t="s">
        <v>539</v>
      </c>
      <c r="F397" s="9" t="s">
        <v>1470</v>
      </c>
      <c r="G397" s="9" t="s">
        <v>655</v>
      </c>
      <c r="H397" s="9" t="s">
        <v>656</v>
      </c>
    </row>
    <row r="398" spans="1:8">
      <c r="A398" s="9" t="b">
        <v>1</v>
      </c>
      <c r="B398" s="9" t="s">
        <v>1879</v>
      </c>
      <c r="C398" s="9">
        <v>5</v>
      </c>
      <c r="D398" s="9">
        <v>9</v>
      </c>
      <c r="E398" s="9" t="s">
        <v>132</v>
      </c>
      <c r="F398" s="9" t="s">
        <v>1471</v>
      </c>
      <c r="G398" s="9" t="s">
        <v>655</v>
      </c>
      <c r="H398" s="9" t="s">
        <v>656</v>
      </c>
    </row>
    <row r="399" spans="1:8">
      <c r="A399" s="9" t="b">
        <v>1</v>
      </c>
      <c r="B399" s="9" t="s">
        <v>1880</v>
      </c>
      <c r="C399" s="9">
        <v>5</v>
      </c>
      <c r="D399" s="9">
        <v>9</v>
      </c>
      <c r="E399" s="9" t="s">
        <v>615</v>
      </c>
      <c r="F399" s="9" t="s">
        <v>1472</v>
      </c>
      <c r="G399" s="9" t="s">
        <v>655</v>
      </c>
      <c r="H399" s="9" t="s">
        <v>656</v>
      </c>
    </row>
    <row r="400" spans="1:8">
      <c r="A400" s="9" t="b">
        <v>1</v>
      </c>
      <c r="B400" s="9" t="s">
        <v>1881</v>
      </c>
      <c r="C400" s="9">
        <v>5</v>
      </c>
      <c r="D400" s="9">
        <v>9</v>
      </c>
      <c r="E400" s="9" t="s">
        <v>412</v>
      </c>
      <c r="F400" s="9" t="s">
        <v>1473</v>
      </c>
      <c r="G400" s="9" t="s">
        <v>655</v>
      </c>
      <c r="H400" s="9" t="s">
        <v>656</v>
      </c>
    </row>
    <row r="401" spans="1:8">
      <c r="A401" s="9" t="b">
        <v>1</v>
      </c>
      <c r="B401" s="9" t="s">
        <v>1882</v>
      </c>
      <c r="C401" s="9">
        <v>5</v>
      </c>
      <c r="D401" s="9">
        <v>9</v>
      </c>
      <c r="E401" s="15" t="s">
        <v>42</v>
      </c>
      <c r="F401" s="9" t="s">
        <v>1474</v>
      </c>
      <c r="G401" s="9" t="s">
        <v>655</v>
      </c>
      <c r="H401" s="9" t="s">
        <v>656</v>
      </c>
    </row>
    <row r="402" spans="1:8">
      <c r="A402" s="9" t="b">
        <v>1</v>
      </c>
      <c r="B402" s="9" t="s">
        <v>1883</v>
      </c>
      <c r="C402" s="9">
        <v>5</v>
      </c>
      <c r="D402" s="9">
        <v>9</v>
      </c>
      <c r="E402" s="38" t="s">
        <v>359</v>
      </c>
      <c r="F402" s="9" t="s">
        <v>1509</v>
      </c>
      <c r="G402" s="9" t="s">
        <v>655</v>
      </c>
      <c r="H402" s="9" t="s">
        <v>656</v>
      </c>
    </row>
    <row r="403" spans="1:8">
      <c r="A403" s="9" t="b">
        <v>1</v>
      </c>
      <c r="B403" s="9" t="s">
        <v>1884</v>
      </c>
      <c r="C403" s="9">
        <v>6</v>
      </c>
      <c r="D403" s="9">
        <v>12</v>
      </c>
      <c r="E403" s="9" t="s">
        <v>583</v>
      </c>
      <c r="F403" s="9" t="s">
        <v>1476</v>
      </c>
      <c r="G403" s="9" t="s">
        <v>655</v>
      </c>
      <c r="H403" s="9" t="s">
        <v>656</v>
      </c>
    </row>
    <row r="404" spans="1:8">
      <c r="A404" s="9" t="b">
        <v>1</v>
      </c>
      <c r="B404" s="9" t="s">
        <v>1885</v>
      </c>
      <c r="C404" s="9">
        <v>6</v>
      </c>
      <c r="D404" s="9">
        <v>12</v>
      </c>
      <c r="E404" s="9" t="s">
        <v>119</v>
      </c>
      <c r="F404" s="9" t="s">
        <v>1477</v>
      </c>
      <c r="G404" s="9" t="s">
        <v>655</v>
      </c>
      <c r="H404" s="9" t="s">
        <v>656</v>
      </c>
    </row>
    <row r="405" spans="1:8">
      <c r="A405" s="9" t="b">
        <v>1</v>
      </c>
      <c r="B405" s="9" t="s">
        <v>1886</v>
      </c>
      <c r="C405" s="9">
        <v>6</v>
      </c>
      <c r="D405" s="9">
        <v>12</v>
      </c>
      <c r="E405" s="9" t="s">
        <v>256</v>
      </c>
      <c r="F405" s="9" t="s">
        <v>1478</v>
      </c>
      <c r="G405" s="9" t="s">
        <v>655</v>
      </c>
      <c r="H405" s="9" t="s">
        <v>656</v>
      </c>
    </row>
    <row r="406" spans="1:8">
      <c r="A406" s="9" t="b">
        <v>1</v>
      </c>
      <c r="B406" s="9" t="s">
        <v>1887</v>
      </c>
      <c r="C406" s="9">
        <v>6</v>
      </c>
      <c r="D406" s="9">
        <v>12</v>
      </c>
      <c r="E406" s="9" t="s">
        <v>31</v>
      </c>
      <c r="F406" s="9" t="s">
        <v>1479</v>
      </c>
      <c r="G406" s="9" t="s">
        <v>655</v>
      </c>
      <c r="H406" s="9" t="s">
        <v>656</v>
      </c>
    </row>
    <row r="407" spans="1:8">
      <c r="A407" s="9" t="b">
        <v>1</v>
      </c>
      <c r="B407" s="9" t="s">
        <v>1888</v>
      </c>
      <c r="C407" s="9">
        <v>6</v>
      </c>
      <c r="D407" s="9">
        <v>12</v>
      </c>
      <c r="E407" s="9" t="s">
        <v>399</v>
      </c>
      <c r="F407" s="9" t="s">
        <v>1480</v>
      </c>
      <c r="G407" s="9" t="s">
        <v>655</v>
      </c>
      <c r="H407" s="9" t="s">
        <v>656</v>
      </c>
    </row>
    <row r="408" spans="1:8">
      <c r="A408" s="9" t="b">
        <v>1</v>
      </c>
      <c r="B408" s="9" t="s">
        <v>1889</v>
      </c>
      <c r="C408" s="9">
        <v>6</v>
      </c>
      <c r="D408" s="9">
        <v>12</v>
      </c>
      <c r="E408" s="9" t="s">
        <v>24</v>
      </c>
      <c r="F408" s="9" t="s">
        <v>1481</v>
      </c>
      <c r="G408" s="9" t="s">
        <v>655</v>
      </c>
      <c r="H408" s="9" t="s">
        <v>656</v>
      </c>
    </row>
    <row r="409" spans="1:8">
      <c r="A409" s="9" t="b">
        <v>1</v>
      </c>
      <c r="B409" s="9" t="s">
        <v>1890</v>
      </c>
      <c r="C409" s="9">
        <v>6</v>
      </c>
      <c r="D409" s="9">
        <v>12</v>
      </c>
      <c r="E409" s="9" t="s">
        <v>338</v>
      </c>
      <c r="F409" s="9" t="s">
        <v>1482</v>
      </c>
      <c r="G409" s="9" t="s">
        <v>655</v>
      </c>
      <c r="H409" s="9" t="s">
        <v>656</v>
      </c>
    </row>
    <row r="410" spans="1:8">
      <c r="A410" s="9" t="b">
        <v>1</v>
      </c>
      <c r="B410" s="9" t="s">
        <v>1891</v>
      </c>
      <c r="C410" s="9">
        <v>6</v>
      </c>
      <c r="D410" s="9">
        <v>12</v>
      </c>
      <c r="E410" s="9" t="s">
        <v>413</v>
      </c>
      <c r="F410" s="9" t="s">
        <v>1483</v>
      </c>
      <c r="G410" s="9" t="s">
        <v>655</v>
      </c>
      <c r="H410" s="9" t="s">
        <v>656</v>
      </c>
    </row>
    <row r="411" spans="1:8">
      <c r="A411" s="9" t="b">
        <v>1</v>
      </c>
      <c r="B411" s="9" t="s">
        <v>1892</v>
      </c>
      <c r="C411" s="9">
        <v>6</v>
      </c>
      <c r="D411" s="9">
        <v>12</v>
      </c>
      <c r="E411" s="9" t="s">
        <v>1484</v>
      </c>
      <c r="F411" s="9" t="s">
        <v>793</v>
      </c>
      <c r="G411" s="9" t="s">
        <v>655</v>
      </c>
      <c r="H411" s="9" t="s">
        <v>656</v>
      </c>
    </row>
    <row r="412" spans="1:8">
      <c r="A412" s="9" t="b">
        <v>1</v>
      </c>
      <c r="B412" s="9" t="s">
        <v>1893</v>
      </c>
      <c r="C412" s="9">
        <v>6</v>
      </c>
      <c r="D412" s="9">
        <v>12</v>
      </c>
      <c r="E412" s="9" t="s">
        <v>151</v>
      </c>
      <c r="F412" s="9" t="s">
        <v>1485</v>
      </c>
      <c r="G412" s="9" t="s">
        <v>655</v>
      </c>
      <c r="H412" s="9" t="s">
        <v>656</v>
      </c>
    </row>
    <row r="413" spans="1:8">
      <c r="A413" s="9" t="b">
        <v>1</v>
      </c>
      <c r="B413" s="9" t="s">
        <v>1894</v>
      </c>
      <c r="C413" s="9">
        <v>6</v>
      </c>
      <c r="D413" s="9">
        <v>12</v>
      </c>
      <c r="E413" s="9" t="s">
        <v>200</v>
      </c>
      <c r="F413" s="9" t="s">
        <v>1486</v>
      </c>
      <c r="G413" s="9" t="s">
        <v>655</v>
      </c>
      <c r="H413" s="9" t="s">
        <v>656</v>
      </c>
    </row>
    <row r="414" spans="1:8">
      <c r="A414" s="9" t="b">
        <v>1</v>
      </c>
      <c r="B414" s="9" t="s">
        <v>1895</v>
      </c>
      <c r="C414" s="9">
        <v>6</v>
      </c>
      <c r="D414" s="9">
        <v>12</v>
      </c>
      <c r="E414" s="9" t="s">
        <v>194</v>
      </c>
      <c r="F414" s="9" t="s">
        <v>1487</v>
      </c>
      <c r="G414" s="9" t="s">
        <v>655</v>
      </c>
      <c r="H414" s="9" t="s">
        <v>656</v>
      </c>
    </row>
    <row r="415" spans="1:8">
      <c r="A415" s="9" t="b">
        <v>1</v>
      </c>
      <c r="B415" s="9" t="s">
        <v>1896</v>
      </c>
      <c r="C415" s="9">
        <v>7</v>
      </c>
      <c r="D415" s="9">
        <v>14</v>
      </c>
      <c r="E415" s="9" t="s">
        <v>101</v>
      </c>
      <c r="F415" s="9" t="s">
        <v>1488</v>
      </c>
      <c r="G415" s="9" t="s">
        <v>655</v>
      </c>
      <c r="H415" s="9" t="s">
        <v>656</v>
      </c>
    </row>
    <row r="416" spans="1:8">
      <c r="A416" s="9" t="b">
        <v>1</v>
      </c>
      <c r="B416" s="9" t="s">
        <v>1897</v>
      </c>
      <c r="C416" s="9">
        <v>7</v>
      </c>
      <c r="D416" s="9">
        <v>14</v>
      </c>
      <c r="E416" s="9" t="s">
        <v>443</v>
      </c>
      <c r="F416" s="9" t="s">
        <v>1489</v>
      </c>
      <c r="G416" s="9" t="s">
        <v>655</v>
      </c>
      <c r="H416" s="9" t="s">
        <v>656</v>
      </c>
    </row>
    <row r="417" spans="1:8">
      <c r="A417" s="9" t="b">
        <v>1</v>
      </c>
      <c r="B417" s="9" t="s">
        <v>1898</v>
      </c>
      <c r="C417" s="9">
        <v>7</v>
      </c>
      <c r="D417" s="9">
        <v>14</v>
      </c>
      <c r="E417" s="9" t="s">
        <v>180</v>
      </c>
      <c r="F417" s="9" t="s">
        <v>1490</v>
      </c>
      <c r="G417" s="9" t="s">
        <v>655</v>
      </c>
      <c r="H417" s="9" t="s">
        <v>656</v>
      </c>
    </row>
    <row r="418" spans="1:8">
      <c r="A418" s="9" t="b">
        <v>1</v>
      </c>
      <c r="B418" s="9" t="s">
        <v>1899</v>
      </c>
      <c r="C418" s="9">
        <v>7</v>
      </c>
      <c r="D418" s="9">
        <v>14</v>
      </c>
      <c r="E418" s="9" t="s">
        <v>1494</v>
      </c>
      <c r="F418" s="9" t="s">
        <v>1491</v>
      </c>
      <c r="G418" s="9" t="s">
        <v>655</v>
      </c>
      <c r="H418" s="9" t="s">
        <v>656</v>
      </c>
    </row>
    <row r="419" spans="1:8">
      <c r="A419" s="9" t="b">
        <v>1</v>
      </c>
      <c r="B419" s="9" t="s">
        <v>1900</v>
      </c>
      <c r="C419" s="9">
        <v>7</v>
      </c>
      <c r="D419" s="9">
        <v>14</v>
      </c>
      <c r="E419" s="9" t="s">
        <v>437</v>
      </c>
      <c r="F419" s="9" t="s">
        <v>1492</v>
      </c>
      <c r="G419" s="9" t="s">
        <v>655</v>
      </c>
      <c r="H419" s="9" t="s">
        <v>656</v>
      </c>
    </row>
    <row r="420" spans="1:8">
      <c r="A420" s="9" t="b">
        <v>1</v>
      </c>
      <c r="B420" s="9" t="s">
        <v>1901</v>
      </c>
      <c r="C420" s="9">
        <v>7</v>
      </c>
      <c r="D420" s="9">
        <v>14</v>
      </c>
      <c r="E420" s="9" t="s">
        <v>514</v>
      </c>
      <c r="F420" s="9" t="s">
        <v>1493</v>
      </c>
      <c r="G420" s="9" t="s">
        <v>655</v>
      </c>
      <c r="H420" s="9" t="s">
        <v>656</v>
      </c>
    </row>
    <row r="421" spans="1:8">
      <c r="A421" s="9" t="b">
        <v>1</v>
      </c>
      <c r="B421" s="9" t="s">
        <v>1902</v>
      </c>
      <c r="C421" s="9">
        <v>7</v>
      </c>
      <c r="D421" s="9">
        <v>14</v>
      </c>
      <c r="E421" s="27" t="s">
        <v>599</v>
      </c>
      <c r="F421" s="9" t="s">
        <v>1495</v>
      </c>
      <c r="G421" s="9" t="s">
        <v>655</v>
      </c>
      <c r="H421" s="9" t="s">
        <v>656</v>
      </c>
    </row>
    <row r="422" spans="1:8">
      <c r="A422" s="9" t="b">
        <v>1</v>
      </c>
      <c r="B422" s="9" t="s">
        <v>1903</v>
      </c>
      <c r="C422" s="9">
        <v>7</v>
      </c>
      <c r="D422" s="9">
        <v>14</v>
      </c>
      <c r="E422" s="9" t="s">
        <v>271</v>
      </c>
      <c r="F422" s="9" t="s">
        <v>1496</v>
      </c>
      <c r="G422" s="9" t="s">
        <v>655</v>
      </c>
      <c r="H422" s="9" t="s">
        <v>656</v>
      </c>
    </row>
    <row r="423" spans="1:8">
      <c r="A423" s="9" t="b">
        <v>1</v>
      </c>
      <c r="B423" s="9" t="s">
        <v>1904</v>
      </c>
      <c r="C423" s="9">
        <v>7</v>
      </c>
      <c r="D423" s="9">
        <v>14</v>
      </c>
      <c r="E423" s="9" t="s">
        <v>448</v>
      </c>
      <c r="F423" s="9" t="s">
        <v>1497</v>
      </c>
      <c r="G423" s="9" t="s">
        <v>655</v>
      </c>
      <c r="H423" s="9" t="s">
        <v>656</v>
      </c>
    </row>
    <row r="424" spans="1:8">
      <c r="A424" s="9" t="b">
        <v>1</v>
      </c>
      <c r="B424" s="9" t="s">
        <v>1905</v>
      </c>
      <c r="C424" s="9">
        <v>7</v>
      </c>
      <c r="D424" s="9">
        <v>14</v>
      </c>
      <c r="E424" s="9" t="s">
        <v>321</v>
      </c>
      <c r="F424" s="9" t="s">
        <v>1498</v>
      </c>
      <c r="G424" s="9" t="s">
        <v>655</v>
      </c>
      <c r="H424" s="9" t="s">
        <v>656</v>
      </c>
    </row>
    <row r="425" spans="1:8">
      <c r="A425" s="9" t="b">
        <v>1</v>
      </c>
      <c r="B425" s="9" t="s">
        <v>1906</v>
      </c>
      <c r="C425" s="9">
        <v>7</v>
      </c>
      <c r="D425" s="9">
        <v>14</v>
      </c>
      <c r="E425" s="9" t="s">
        <v>439</v>
      </c>
      <c r="F425" s="9" t="s">
        <v>1499</v>
      </c>
      <c r="G425" s="9" t="s">
        <v>655</v>
      </c>
      <c r="H425" s="9" t="s">
        <v>656</v>
      </c>
    </row>
    <row r="426" spans="1:8">
      <c r="A426" s="9" t="b">
        <v>1</v>
      </c>
      <c r="B426" s="9" t="s">
        <v>1907</v>
      </c>
      <c r="C426" s="9">
        <v>7</v>
      </c>
      <c r="D426" s="9">
        <v>14</v>
      </c>
      <c r="E426" s="9" t="s">
        <v>122</v>
      </c>
      <c r="F426" s="9" t="s">
        <v>1500</v>
      </c>
      <c r="G426" s="9" t="s">
        <v>655</v>
      </c>
      <c r="H426" s="9" t="s">
        <v>656</v>
      </c>
    </row>
    <row r="427" spans="1:8">
      <c r="A427" s="9" t="b">
        <v>1</v>
      </c>
      <c r="B427" s="9" t="s">
        <v>1908</v>
      </c>
      <c r="C427" s="9">
        <v>7</v>
      </c>
      <c r="D427" s="9">
        <v>14</v>
      </c>
      <c r="E427" s="9" t="s">
        <v>96</v>
      </c>
      <c r="F427" s="9" t="s">
        <v>1501</v>
      </c>
      <c r="G427" s="9" t="s">
        <v>655</v>
      </c>
      <c r="H427" s="9" t="s">
        <v>656</v>
      </c>
    </row>
    <row r="428" spans="1:8">
      <c r="A428" s="9" t="b">
        <v>1</v>
      </c>
      <c r="B428" s="9" t="s">
        <v>1909</v>
      </c>
      <c r="C428" s="9">
        <v>7</v>
      </c>
      <c r="D428" s="9">
        <v>14</v>
      </c>
      <c r="E428" s="9" t="s">
        <v>633</v>
      </c>
      <c r="F428" s="9" t="s">
        <v>1502</v>
      </c>
      <c r="G428" s="9" t="s">
        <v>655</v>
      </c>
      <c r="H428" s="9" t="s">
        <v>656</v>
      </c>
    </row>
    <row r="429" spans="1:8">
      <c r="A429" s="9" t="b">
        <v>1</v>
      </c>
      <c r="B429" s="9" t="s">
        <v>1910</v>
      </c>
      <c r="C429" s="9">
        <v>7</v>
      </c>
      <c r="D429" s="9">
        <v>14</v>
      </c>
      <c r="E429" s="9" t="s">
        <v>630</v>
      </c>
      <c r="F429" s="9" t="s">
        <v>1503</v>
      </c>
      <c r="G429" s="9" t="s">
        <v>655</v>
      </c>
      <c r="H429" s="9" t="s">
        <v>656</v>
      </c>
    </row>
    <row r="430" spans="1:8">
      <c r="A430" s="9" t="b">
        <v>1</v>
      </c>
      <c r="B430" s="9" t="s">
        <v>1911</v>
      </c>
      <c r="C430" s="9">
        <v>8</v>
      </c>
      <c r="D430" s="9">
        <v>16</v>
      </c>
      <c r="E430" s="9" t="s">
        <v>210</v>
      </c>
      <c r="F430" s="9" t="s">
        <v>1504</v>
      </c>
      <c r="G430" s="9" t="s">
        <v>655</v>
      </c>
      <c r="H430" s="9" t="s">
        <v>656</v>
      </c>
    </row>
    <row r="431" spans="1:8">
      <c r="A431" s="9" t="b">
        <v>1</v>
      </c>
      <c r="B431" s="9" t="s">
        <v>1912</v>
      </c>
      <c r="C431" s="9">
        <v>8</v>
      </c>
      <c r="D431" s="9">
        <v>16</v>
      </c>
      <c r="E431" s="9" t="s">
        <v>511</v>
      </c>
      <c r="F431" s="9" t="s">
        <v>1505</v>
      </c>
      <c r="G431" s="9" t="s">
        <v>655</v>
      </c>
      <c r="H431" s="9" t="s">
        <v>656</v>
      </c>
    </row>
    <row r="432" spans="1:8">
      <c r="A432" s="9" t="b">
        <v>1</v>
      </c>
      <c r="B432" s="9" t="s">
        <v>1913</v>
      </c>
      <c r="C432" s="9">
        <v>8</v>
      </c>
      <c r="D432" s="9">
        <v>16</v>
      </c>
      <c r="E432" s="9" t="s">
        <v>613</v>
      </c>
      <c r="F432" s="9" t="s">
        <v>1506</v>
      </c>
      <c r="G432" s="9" t="s">
        <v>655</v>
      </c>
      <c r="H432" s="9" t="s">
        <v>656</v>
      </c>
    </row>
    <row r="433" spans="1:8">
      <c r="A433" s="9" t="b">
        <v>1</v>
      </c>
      <c r="B433" s="9" t="s">
        <v>1914</v>
      </c>
      <c r="C433" s="9">
        <v>8</v>
      </c>
      <c r="D433" s="9">
        <v>16</v>
      </c>
      <c r="E433" s="9" t="s">
        <v>575</v>
      </c>
      <c r="F433" s="9" t="s">
        <v>1507</v>
      </c>
      <c r="G433" s="9" t="s">
        <v>655</v>
      </c>
      <c r="H433" s="9" t="s">
        <v>656</v>
      </c>
    </row>
    <row r="434" spans="1:8">
      <c r="A434" s="9" t="b">
        <v>1</v>
      </c>
      <c r="B434" s="9" t="s">
        <v>1915</v>
      </c>
      <c r="C434" s="9">
        <v>9</v>
      </c>
      <c r="D434" s="9">
        <v>18</v>
      </c>
      <c r="E434" s="9" t="s">
        <v>158</v>
      </c>
      <c r="F434" s="9" t="s">
        <v>1508</v>
      </c>
      <c r="G434" s="9" t="s">
        <v>655</v>
      </c>
      <c r="H434" s="9" t="s">
        <v>656</v>
      </c>
    </row>
    <row r="435" spans="1:8">
      <c r="A435" s="9" t="b">
        <v>1</v>
      </c>
      <c r="B435" s="9" t="s">
        <v>1916</v>
      </c>
      <c r="C435" s="9">
        <v>4</v>
      </c>
      <c r="D435" s="9">
        <v>7</v>
      </c>
      <c r="E435" s="9" t="s">
        <v>276</v>
      </c>
      <c r="F435" s="9" t="s">
        <v>1510</v>
      </c>
      <c r="G435" s="9" t="s">
        <v>655</v>
      </c>
      <c r="H435" s="9" t="s">
        <v>656</v>
      </c>
    </row>
    <row r="436" spans="1:8">
      <c r="A436" s="9" t="b">
        <v>1</v>
      </c>
      <c r="B436" s="9" t="s">
        <v>1917</v>
      </c>
      <c r="C436" s="9">
        <v>1</v>
      </c>
      <c r="D436" s="9">
        <v>1</v>
      </c>
      <c r="E436" s="9" t="s">
        <v>584</v>
      </c>
      <c r="F436" s="9" t="s">
        <v>1416</v>
      </c>
      <c r="G436" s="9" t="s">
        <v>655</v>
      </c>
      <c r="H436" s="9" t="s">
        <v>656</v>
      </c>
    </row>
    <row r="437" spans="1:8">
      <c r="A437" s="9" t="b">
        <v>1</v>
      </c>
      <c r="B437" s="9" t="s">
        <v>1918</v>
      </c>
      <c r="C437" s="9">
        <v>1</v>
      </c>
      <c r="D437" s="9">
        <v>1</v>
      </c>
      <c r="E437" s="9" t="s">
        <v>211</v>
      </c>
      <c r="F437" s="9" t="s">
        <v>1417</v>
      </c>
      <c r="G437" s="9" t="s">
        <v>655</v>
      </c>
      <c r="H437" s="9" t="s">
        <v>656</v>
      </c>
    </row>
    <row r="438" spans="1:8">
      <c r="A438" s="9" t="b">
        <v>1</v>
      </c>
      <c r="B438" s="9" t="s">
        <v>1919</v>
      </c>
      <c r="C438" s="9">
        <v>1</v>
      </c>
      <c r="D438" s="9">
        <v>1</v>
      </c>
      <c r="E438" s="9" t="s">
        <v>292</v>
      </c>
      <c r="F438" s="9" t="s">
        <v>1418</v>
      </c>
      <c r="G438" s="9" t="s">
        <v>655</v>
      </c>
      <c r="H438" s="9" t="s">
        <v>656</v>
      </c>
    </row>
    <row r="439" spans="1:8">
      <c r="A439" s="9" t="b">
        <v>1</v>
      </c>
      <c r="B439" s="9" t="s">
        <v>1920</v>
      </c>
      <c r="C439" s="9">
        <v>1</v>
      </c>
      <c r="D439" s="9">
        <v>1</v>
      </c>
      <c r="E439" s="9" t="s">
        <v>560</v>
      </c>
      <c r="F439" s="9" t="s">
        <v>1419</v>
      </c>
      <c r="G439" s="9" t="s">
        <v>655</v>
      </c>
      <c r="H439" s="9" t="s">
        <v>656</v>
      </c>
    </row>
    <row r="440" spans="1:8">
      <c r="A440" s="9" t="b">
        <v>1</v>
      </c>
      <c r="B440" s="9" t="s">
        <v>1921</v>
      </c>
      <c r="C440" s="9">
        <v>2</v>
      </c>
      <c r="D440" s="9">
        <v>3</v>
      </c>
      <c r="E440" s="9" t="s">
        <v>474</v>
      </c>
      <c r="F440" s="9" t="s">
        <v>1424</v>
      </c>
      <c r="G440" s="9" t="s">
        <v>655</v>
      </c>
      <c r="H440" s="9" t="s">
        <v>656</v>
      </c>
    </row>
    <row r="441" spans="1:8">
      <c r="A441" s="9" t="b">
        <v>1</v>
      </c>
      <c r="B441" s="9" t="s">
        <v>1922</v>
      </c>
      <c r="C441" s="9">
        <v>2</v>
      </c>
      <c r="D441" s="9">
        <v>3</v>
      </c>
      <c r="E441" s="9" t="s">
        <v>635</v>
      </c>
      <c r="F441" s="9" t="s">
        <v>1425</v>
      </c>
      <c r="G441" s="9" t="s">
        <v>655</v>
      </c>
      <c r="H441" s="9" t="s">
        <v>656</v>
      </c>
    </row>
    <row r="442" spans="1:8">
      <c r="A442" s="9" t="b">
        <v>1</v>
      </c>
      <c r="B442" s="9" t="s">
        <v>1923</v>
      </c>
      <c r="C442" s="9">
        <v>2</v>
      </c>
      <c r="D442" s="9">
        <v>3</v>
      </c>
      <c r="E442" s="9" t="s">
        <v>621</v>
      </c>
      <c r="F442" s="9" t="s">
        <v>1426</v>
      </c>
      <c r="G442" s="9" t="s">
        <v>655</v>
      </c>
      <c r="H442" s="9" t="s">
        <v>656</v>
      </c>
    </row>
    <row r="443" spans="1:8">
      <c r="A443" s="9" t="b">
        <v>1</v>
      </c>
      <c r="B443" s="9" t="s">
        <v>1924</v>
      </c>
      <c r="C443" s="9">
        <v>2</v>
      </c>
      <c r="D443" s="9">
        <v>3</v>
      </c>
      <c r="E443" s="9" t="s">
        <v>469</v>
      </c>
      <c r="F443" s="9" t="s">
        <v>1427</v>
      </c>
      <c r="G443" s="9" t="s">
        <v>655</v>
      </c>
      <c r="H443" s="9" t="s">
        <v>656</v>
      </c>
    </row>
    <row r="444" spans="1:8">
      <c r="A444" s="9" t="b">
        <v>1</v>
      </c>
      <c r="B444" s="9" t="s">
        <v>1925</v>
      </c>
      <c r="C444" s="9">
        <v>2</v>
      </c>
      <c r="D444" s="9">
        <v>3</v>
      </c>
      <c r="E444" s="9" t="s">
        <v>148</v>
      </c>
      <c r="F444" s="9" t="s">
        <v>1428</v>
      </c>
      <c r="G444" s="9" t="s">
        <v>655</v>
      </c>
      <c r="H444" s="9" t="s">
        <v>656</v>
      </c>
    </row>
    <row r="445" spans="1:8">
      <c r="A445" s="9" t="b">
        <v>1</v>
      </c>
      <c r="B445" s="9" t="s">
        <v>1926</v>
      </c>
      <c r="C445" s="9">
        <v>2</v>
      </c>
      <c r="D445" s="9">
        <v>3</v>
      </c>
      <c r="E445" s="9" t="s">
        <v>174</v>
      </c>
      <c r="F445" s="9" t="s">
        <v>1429</v>
      </c>
      <c r="G445" s="9" t="s">
        <v>655</v>
      </c>
      <c r="H445" s="9" t="s">
        <v>656</v>
      </c>
    </row>
    <row r="446" spans="1:8">
      <c r="A446" s="9" t="b">
        <v>1</v>
      </c>
      <c r="B446" s="9" t="s">
        <v>1927</v>
      </c>
      <c r="C446" s="9">
        <v>2</v>
      </c>
      <c r="D446" s="9">
        <v>3</v>
      </c>
      <c r="E446" s="9" t="s">
        <v>16</v>
      </c>
      <c r="F446" s="9" t="s">
        <v>1430</v>
      </c>
      <c r="G446" s="9" t="s">
        <v>655</v>
      </c>
      <c r="H446" s="9" t="s">
        <v>656</v>
      </c>
    </row>
    <row r="447" spans="1:8">
      <c r="A447" s="9" t="b">
        <v>1</v>
      </c>
      <c r="B447" s="9" t="s">
        <v>1686</v>
      </c>
      <c r="C447" s="9">
        <v>1</v>
      </c>
      <c r="D447" s="9">
        <v>1</v>
      </c>
      <c r="E447" s="9" t="s">
        <v>208</v>
      </c>
      <c r="F447" s="9" t="s">
        <v>1518</v>
      </c>
      <c r="G447" s="9" t="s">
        <v>655</v>
      </c>
      <c r="H447" s="9" t="s">
        <v>654</v>
      </c>
    </row>
    <row r="448" spans="1:8">
      <c r="A448" s="9" t="b">
        <v>1</v>
      </c>
      <c r="B448" s="9" t="s">
        <v>1687</v>
      </c>
      <c r="C448" s="9">
        <v>1</v>
      </c>
      <c r="D448" s="9">
        <v>1</v>
      </c>
      <c r="E448" s="9" t="s">
        <v>510</v>
      </c>
      <c r="F448" s="9" t="s">
        <v>1519</v>
      </c>
      <c r="G448" s="9" t="s">
        <v>655</v>
      </c>
      <c r="H448" s="9" t="s">
        <v>654</v>
      </c>
    </row>
    <row r="449" spans="1:8">
      <c r="A449" s="9" t="b">
        <v>1</v>
      </c>
      <c r="B449" s="9" t="s">
        <v>1688</v>
      </c>
      <c r="C449" s="9">
        <v>1</v>
      </c>
      <c r="D449" s="9">
        <v>1</v>
      </c>
      <c r="E449" s="9" t="s">
        <v>217</v>
      </c>
      <c r="F449" s="9" t="s">
        <v>1520</v>
      </c>
      <c r="G449" s="9" t="s">
        <v>655</v>
      </c>
      <c r="H449" s="9" t="s">
        <v>654</v>
      </c>
    </row>
    <row r="450" spans="1:8">
      <c r="A450" s="9" t="b">
        <v>1</v>
      </c>
      <c r="B450" s="9" t="s">
        <v>1689</v>
      </c>
      <c r="C450" s="9">
        <v>1</v>
      </c>
      <c r="D450" s="9">
        <v>1</v>
      </c>
      <c r="E450" s="24" t="s">
        <v>590</v>
      </c>
      <c r="F450" s="9" t="s">
        <v>1521</v>
      </c>
      <c r="G450" s="9" t="s">
        <v>655</v>
      </c>
      <c r="H450" s="9" t="s">
        <v>654</v>
      </c>
    </row>
    <row r="451" spans="1:8">
      <c r="A451" s="9" t="b">
        <v>1</v>
      </c>
      <c r="B451" s="9" t="s">
        <v>1690</v>
      </c>
      <c r="C451" s="9">
        <v>1</v>
      </c>
      <c r="D451" s="9">
        <v>1</v>
      </c>
      <c r="E451" s="9" t="s">
        <v>234</v>
      </c>
      <c r="F451" s="9" t="s">
        <v>1522</v>
      </c>
      <c r="G451" s="9" t="s">
        <v>655</v>
      </c>
      <c r="H451" s="9" t="s">
        <v>654</v>
      </c>
    </row>
    <row r="452" spans="1:8">
      <c r="A452" s="9" t="b">
        <v>1</v>
      </c>
      <c r="B452" s="9" t="s">
        <v>1691</v>
      </c>
      <c r="C452" s="9">
        <v>1</v>
      </c>
      <c r="D452" s="9">
        <v>1</v>
      </c>
      <c r="E452" s="9" t="s">
        <v>436</v>
      </c>
      <c r="F452" s="9" t="s">
        <v>1573</v>
      </c>
      <c r="G452" s="9" t="s">
        <v>655</v>
      </c>
      <c r="H452" s="9" t="s">
        <v>654</v>
      </c>
    </row>
    <row r="453" spans="1:8">
      <c r="A453" s="9" t="b">
        <v>1</v>
      </c>
      <c r="B453" s="9" t="s">
        <v>1692</v>
      </c>
      <c r="C453" s="9">
        <v>1</v>
      </c>
      <c r="D453" s="9">
        <v>1</v>
      </c>
      <c r="E453" s="9" t="s">
        <v>252</v>
      </c>
      <c r="F453" s="9" t="s">
        <v>1574</v>
      </c>
      <c r="G453" s="9" t="s">
        <v>655</v>
      </c>
      <c r="H453" s="9" t="s">
        <v>654</v>
      </c>
    </row>
    <row r="454" spans="1:8">
      <c r="A454" s="9" t="b">
        <v>1</v>
      </c>
      <c r="B454" s="9" t="s">
        <v>1693</v>
      </c>
      <c r="C454" s="9">
        <v>1</v>
      </c>
      <c r="D454" s="9">
        <v>1</v>
      </c>
      <c r="E454" s="9" t="s">
        <v>20</v>
      </c>
      <c r="F454" s="9" t="s">
        <v>1575</v>
      </c>
      <c r="G454" s="9" t="s">
        <v>655</v>
      </c>
      <c r="H454" s="9" t="s">
        <v>654</v>
      </c>
    </row>
    <row r="455" spans="1:8">
      <c r="A455" s="9" t="b">
        <v>1</v>
      </c>
      <c r="B455" s="9" t="s">
        <v>1694</v>
      </c>
      <c r="C455" s="9">
        <v>1</v>
      </c>
      <c r="D455" s="9">
        <v>1</v>
      </c>
      <c r="E455" s="9" t="s">
        <v>216</v>
      </c>
      <c r="F455" s="9" t="s">
        <v>1576</v>
      </c>
      <c r="G455" s="9" t="s">
        <v>655</v>
      </c>
      <c r="H455" s="9" t="s">
        <v>654</v>
      </c>
    </row>
    <row r="456" spans="1:8">
      <c r="A456" s="9" t="b">
        <v>1</v>
      </c>
      <c r="B456" s="9" t="s">
        <v>1695</v>
      </c>
      <c r="C456" s="9">
        <v>1</v>
      </c>
      <c r="D456" s="9">
        <v>1</v>
      </c>
      <c r="E456" s="9" t="s">
        <v>80</v>
      </c>
      <c r="F456" s="9" t="s">
        <v>1577</v>
      </c>
      <c r="G456" s="9" t="s">
        <v>655</v>
      </c>
      <c r="H456" s="9" t="s">
        <v>654</v>
      </c>
    </row>
    <row r="457" spans="1:8">
      <c r="A457" s="9" t="b">
        <v>1</v>
      </c>
      <c r="B457" s="9" t="s">
        <v>1696</v>
      </c>
      <c r="C457" s="9">
        <v>1</v>
      </c>
      <c r="D457" s="9">
        <v>1</v>
      </c>
      <c r="E457" s="9" t="s">
        <v>604</v>
      </c>
      <c r="F457" s="9" t="s">
        <v>1578</v>
      </c>
      <c r="G457" s="9" t="s">
        <v>655</v>
      </c>
      <c r="H457" s="9" t="s">
        <v>654</v>
      </c>
    </row>
    <row r="458" spans="1:8">
      <c r="A458" s="9" t="b">
        <v>1</v>
      </c>
      <c r="B458" s="9" t="s">
        <v>1697</v>
      </c>
      <c r="C458" s="9">
        <v>2</v>
      </c>
      <c r="D458" s="9">
        <v>3</v>
      </c>
      <c r="E458" s="9" t="s">
        <v>162</v>
      </c>
      <c r="F458" s="9" t="s">
        <v>1523</v>
      </c>
      <c r="G458" s="9" t="s">
        <v>655</v>
      </c>
      <c r="H458" s="9" t="s">
        <v>654</v>
      </c>
    </row>
    <row r="459" spans="1:8">
      <c r="A459" s="9" t="b">
        <v>1</v>
      </c>
      <c r="B459" s="9" t="s">
        <v>1698</v>
      </c>
      <c r="C459" s="9">
        <v>2</v>
      </c>
      <c r="D459" s="9">
        <v>3</v>
      </c>
      <c r="E459" s="35" t="s">
        <v>603</v>
      </c>
      <c r="F459" s="9" t="s">
        <v>1524</v>
      </c>
      <c r="G459" s="9" t="s">
        <v>655</v>
      </c>
      <c r="H459" s="9" t="s">
        <v>654</v>
      </c>
    </row>
    <row r="460" spans="1:8">
      <c r="A460" s="9" t="b">
        <v>1</v>
      </c>
      <c r="B460" s="9" t="s">
        <v>1699</v>
      </c>
      <c r="C460" s="9">
        <v>2</v>
      </c>
      <c r="D460" s="9">
        <v>3</v>
      </c>
      <c r="E460" s="9" t="s">
        <v>388</v>
      </c>
      <c r="F460" s="9" t="s">
        <v>1525</v>
      </c>
      <c r="G460" s="9" t="s">
        <v>655</v>
      </c>
      <c r="H460" s="9" t="s">
        <v>654</v>
      </c>
    </row>
    <row r="461" spans="1:8">
      <c r="A461" s="9" t="b">
        <v>1</v>
      </c>
      <c r="B461" s="9" t="s">
        <v>1700</v>
      </c>
      <c r="C461" s="9">
        <v>2</v>
      </c>
      <c r="D461" s="9">
        <v>3</v>
      </c>
      <c r="E461" s="9" t="s">
        <v>392</v>
      </c>
      <c r="F461" s="9" t="s">
        <v>1526</v>
      </c>
      <c r="G461" s="9" t="s">
        <v>655</v>
      </c>
      <c r="H461" s="9" t="s">
        <v>654</v>
      </c>
    </row>
    <row r="462" spans="1:8">
      <c r="A462" s="9" t="b">
        <v>1</v>
      </c>
      <c r="B462" s="9" t="s">
        <v>1701</v>
      </c>
      <c r="C462" s="9">
        <v>2</v>
      </c>
      <c r="D462" s="9">
        <v>3</v>
      </c>
      <c r="E462" s="30" t="s">
        <v>326</v>
      </c>
      <c r="F462" s="9" t="s">
        <v>1527</v>
      </c>
      <c r="G462" s="9" t="s">
        <v>655</v>
      </c>
      <c r="H462" s="9" t="s">
        <v>654</v>
      </c>
    </row>
    <row r="463" spans="1:8">
      <c r="A463" s="9" t="b">
        <v>1</v>
      </c>
      <c r="B463" s="9" t="s">
        <v>1702</v>
      </c>
      <c r="C463" s="9">
        <v>2</v>
      </c>
      <c r="D463" s="9">
        <v>3</v>
      </c>
      <c r="E463" s="9" t="s">
        <v>161</v>
      </c>
      <c r="F463" s="9" t="s">
        <v>1528</v>
      </c>
      <c r="G463" s="9" t="s">
        <v>655</v>
      </c>
      <c r="H463" s="9" t="s">
        <v>654</v>
      </c>
    </row>
    <row r="464" spans="1:8">
      <c r="A464" s="9" t="b">
        <v>1</v>
      </c>
      <c r="B464" s="9" t="s">
        <v>1703</v>
      </c>
      <c r="C464" s="9">
        <v>2</v>
      </c>
      <c r="D464" s="9">
        <v>3</v>
      </c>
      <c r="E464" s="9" t="s">
        <v>376</v>
      </c>
      <c r="F464" s="9" t="s">
        <v>1579</v>
      </c>
      <c r="G464" s="9" t="s">
        <v>655</v>
      </c>
      <c r="H464" s="9" t="s">
        <v>654</v>
      </c>
    </row>
    <row r="465" spans="1:8">
      <c r="A465" s="9" t="b">
        <v>1</v>
      </c>
      <c r="B465" s="9" t="s">
        <v>1704</v>
      </c>
      <c r="C465" s="9">
        <v>2</v>
      </c>
      <c r="D465" s="9">
        <v>3</v>
      </c>
      <c r="E465" s="9" t="s">
        <v>277</v>
      </c>
      <c r="F465" s="9" t="s">
        <v>1580</v>
      </c>
      <c r="G465" s="9" t="s">
        <v>655</v>
      </c>
      <c r="H465" s="9" t="s">
        <v>654</v>
      </c>
    </row>
    <row r="466" spans="1:8">
      <c r="A466" s="9" t="b">
        <v>1</v>
      </c>
      <c r="B466" s="9" t="s">
        <v>1705</v>
      </c>
      <c r="C466" s="9">
        <v>2</v>
      </c>
      <c r="D466" s="9">
        <v>3</v>
      </c>
      <c r="E466" s="30" t="s">
        <v>326</v>
      </c>
      <c r="F466" s="9" t="s">
        <v>1581</v>
      </c>
      <c r="G466" s="9" t="s">
        <v>655</v>
      </c>
      <c r="H466" s="9" t="s">
        <v>654</v>
      </c>
    </row>
    <row r="467" spans="1:8">
      <c r="A467" s="9" t="b">
        <v>1</v>
      </c>
      <c r="B467" s="9" t="s">
        <v>1706</v>
      </c>
      <c r="C467" s="9">
        <v>2</v>
      </c>
      <c r="D467" s="9">
        <v>3</v>
      </c>
      <c r="E467" s="9" t="s">
        <v>377</v>
      </c>
      <c r="F467" s="9" t="s">
        <v>1582</v>
      </c>
      <c r="G467" s="9" t="s">
        <v>655</v>
      </c>
      <c r="H467" s="9" t="s">
        <v>654</v>
      </c>
    </row>
    <row r="468" spans="1:8">
      <c r="A468" s="9" t="b">
        <v>1</v>
      </c>
      <c r="B468" s="9" t="s">
        <v>1707</v>
      </c>
      <c r="C468" s="9">
        <v>3</v>
      </c>
      <c r="D468" s="9">
        <v>5</v>
      </c>
      <c r="E468" s="9" t="s">
        <v>203</v>
      </c>
      <c r="F468" s="9" t="s">
        <v>1529</v>
      </c>
      <c r="G468" s="9" t="s">
        <v>655</v>
      </c>
      <c r="H468" s="9" t="s">
        <v>654</v>
      </c>
    </row>
    <row r="469" spans="1:8">
      <c r="A469" s="9" t="b">
        <v>1</v>
      </c>
      <c r="B469" s="9" t="s">
        <v>1708</v>
      </c>
      <c r="C469" s="9">
        <v>3</v>
      </c>
      <c r="D469" s="9">
        <v>5</v>
      </c>
      <c r="E469" s="9" t="s">
        <v>528</v>
      </c>
      <c r="F469" s="9" t="s">
        <v>1530</v>
      </c>
      <c r="G469" s="9" t="s">
        <v>655</v>
      </c>
      <c r="H469" s="9" t="s">
        <v>654</v>
      </c>
    </row>
    <row r="470" spans="1:8">
      <c r="A470" s="9" t="b">
        <v>1</v>
      </c>
      <c r="B470" s="9" t="s">
        <v>1837</v>
      </c>
      <c r="C470" s="9">
        <v>3</v>
      </c>
      <c r="D470" s="9">
        <v>5</v>
      </c>
      <c r="E470" s="9" t="s">
        <v>207</v>
      </c>
      <c r="F470" s="9" t="s">
        <v>1531</v>
      </c>
      <c r="G470" s="9" t="s">
        <v>655</v>
      </c>
      <c r="H470" s="9" t="s">
        <v>654</v>
      </c>
    </row>
    <row r="471" spans="1:8">
      <c r="A471" s="9" t="b">
        <v>1</v>
      </c>
      <c r="B471" s="9" t="s">
        <v>1709</v>
      </c>
      <c r="C471" s="9">
        <v>3</v>
      </c>
      <c r="D471" s="9">
        <v>5</v>
      </c>
      <c r="E471" s="9" t="s">
        <v>255</v>
      </c>
      <c r="F471" s="9" t="s">
        <v>1532</v>
      </c>
      <c r="G471" s="9" t="s">
        <v>655</v>
      </c>
      <c r="H471" s="9" t="s">
        <v>654</v>
      </c>
    </row>
    <row r="472" spans="1:8">
      <c r="A472" s="9" t="b">
        <v>1</v>
      </c>
      <c r="B472" s="9" t="s">
        <v>1710</v>
      </c>
      <c r="C472" s="9">
        <v>3</v>
      </c>
      <c r="D472" s="9">
        <v>5</v>
      </c>
      <c r="E472" s="9" t="s">
        <v>473</v>
      </c>
      <c r="F472" s="9" t="s">
        <v>1533</v>
      </c>
      <c r="G472" s="9" t="s">
        <v>655</v>
      </c>
      <c r="H472" s="9" t="s">
        <v>654</v>
      </c>
    </row>
    <row r="473" spans="1:8">
      <c r="A473" s="9" t="b">
        <v>1</v>
      </c>
      <c r="B473" s="9" t="s">
        <v>1711</v>
      </c>
      <c r="C473" s="9">
        <v>3</v>
      </c>
      <c r="D473" s="9">
        <v>5</v>
      </c>
      <c r="E473" s="9" t="s">
        <v>302</v>
      </c>
      <c r="F473" s="9" t="s">
        <v>1534</v>
      </c>
      <c r="G473" s="9" t="s">
        <v>655</v>
      </c>
      <c r="H473" s="9" t="s">
        <v>654</v>
      </c>
    </row>
    <row r="474" spans="1:8">
      <c r="A474" s="9" t="b">
        <v>1</v>
      </c>
      <c r="B474" s="9" t="s">
        <v>1712</v>
      </c>
      <c r="C474" s="9">
        <v>3</v>
      </c>
      <c r="D474" s="9">
        <v>5</v>
      </c>
      <c r="E474" s="9" t="s">
        <v>135</v>
      </c>
      <c r="F474" s="9" t="s">
        <v>1535</v>
      </c>
      <c r="G474" s="9" t="s">
        <v>655</v>
      </c>
      <c r="H474" s="9" t="s">
        <v>654</v>
      </c>
    </row>
    <row r="475" spans="1:8">
      <c r="A475" s="9" t="b">
        <v>1</v>
      </c>
      <c r="B475" s="9" t="s">
        <v>1713</v>
      </c>
      <c r="C475" s="9">
        <v>3</v>
      </c>
      <c r="D475" s="9">
        <v>5</v>
      </c>
      <c r="E475" s="9" t="s">
        <v>576</v>
      </c>
      <c r="F475" s="9" t="s">
        <v>1583</v>
      </c>
      <c r="G475" s="9" t="s">
        <v>655</v>
      </c>
      <c r="H475" s="9" t="s">
        <v>654</v>
      </c>
    </row>
    <row r="476" spans="1:8">
      <c r="A476" s="9" t="b">
        <v>1</v>
      </c>
      <c r="B476" s="9" t="s">
        <v>1714</v>
      </c>
      <c r="C476" s="9">
        <v>3</v>
      </c>
      <c r="D476" s="9">
        <v>5</v>
      </c>
      <c r="E476" s="9" t="s">
        <v>159</v>
      </c>
      <c r="F476" s="9" t="s">
        <v>1584</v>
      </c>
      <c r="G476" s="9" t="s">
        <v>655</v>
      </c>
      <c r="H476" s="9" t="s">
        <v>654</v>
      </c>
    </row>
    <row r="477" spans="1:8">
      <c r="A477" s="9" t="b">
        <v>1</v>
      </c>
      <c r="B477" s="9" t="s">
        <v>1715</v>
      </c>
      <c r="C477" s="9">
        <v>3</v>
      </c>
      <c r="D477" s="9">
        <v>5</v>
      </c>
      <c r="E477" s="17" t="s">
        <v>46</v>
      </c>
      <c r="F477" s="9" t="s">
        <v>1585</v>
      </c>
      <c r="G477" s="9" t="s">
        <v>655</v>
      </c>
      <c r="H477" s="9" t="s">
        <v>654</v>
      </c>
    </row>
    <row r="478" spans="1:8">
      <c r="A478" s="9" t="b">
        <v>1</v>
      </c>
      <c r="B478" s="9" t="s">
        <v>1716</v>
      </c>
      <c r="C478" s="9">
        <v>3</v>
      </c>
      <c r="D478" s="9">
        <v>5</v>
      </c>
      <c r="E478" s="9" t="s">
        <v>552</v>
      </c>
      <c r="F478" s="9" t="s">
        <v>1601</v>
      </c>
      <c r="G478" s="9" t="s">
        <v>655</v>
      </c>
      <c r="H478" s="9" t="s">
        <v>654</v>
      </c>
    </row>
    <row r="479" spans="1:8">
      <c r="A479" s="9" t="b">
        <v>1</v>
      </c>
      <c r="B479" s="9" t="s">
        <v>1717</v>
      </c>
      <c r="C479" s="9">
        <v>4</v>
      </c>
      <c r="D479" s="9">
        <v>7</v>
      </c>
      <c r="E479" s="48" t="s">
        <v>367</v>
      </c>
      <c r="F479" s="9" t="s">
        <v>1536</v>
      </c>
      <c r="G479" s="9" t="s">
        <v>655</v>
      </c>
      <c r="H479" s="9" t="s">
        <v>654</v>
      </c>
    </row>
    <row r="480" spans="1:8">
      <c r="A480" s="9" t="b">
        <v>1</v>
      </c>
      <c r="B480" s="9" t="s">
        <v>1718</v>
      </c>
      <c r="C480" s="9">
        <v>4</v>
      </c>
      <c r="D480" s="9">
        <v>7</v>
      </c>
      <c r="E480" s="9" t="s">
        <v>362</v>
      </c>
      <c r="F480" s="9" t="s">
        <v>1537</v>
      </c>
      <c r="G480" s="9" t="s">
        <v>655</v>
      </c>
      <c r="H480" s="9" t="s">
        <v>654</v>
      </c>
    </row>
    <row r="481" spans="1:8">
      <c r="A481" s="9" t="b">
        <v>1</v>
      </c>
      <c r="B481" s="9" t="s">
        <v>1719</v>
      </c>
      <c r="C481" s="9">
        <v>4</v>
      </c>
      <c r="D481" s="9">
        <v>7</v>
      </c>
      <c r="E481" s="9" t="s">
        <v>368</v>
      </c>
      <c r="F481" s="9" t="s">
        <v>1538</v>
      </c>
      <c r="G481" s="9" t="s">
        <v>655</v>
      </c>
      <c r="H481" s="9" t="s">
        <v>654</v>
      </c>
    </row>
    <row r="482" spans="1:8">
      <c r="A482" s="9" t="b">
        <v>1</v>
      </c>
      <c r="B482" s="9" t="s">
        <v>1720</v>
      </c>
      <c r="C482" s="9">
        <v>4</v>
      </c>
      <c r="D482" s="9">
        <v>7</v>
      </c>
      <c r="E482" s="9" t="s">
        <v>381</v>
      </c>
      <c r="F482" s="9" t="s">
        <v>1539</v>
      </c>
      <c r="G482" s="9" t="s">
        <v>655</v>
      </c>
      <c r="H482" s="9" t="s">
        <v>654</v>
      </c>
    </row>
    <row r="483" spans="1:8">
      <c r="A483" s="9" t="b">
        <v>1</v>
      </c>
      <c r="B483" s="9" t="s">
        <v>1755</v>
      </c>
      <c r="C483" s="9">
        <v>4</v>
      </c>
      <c r="D483" s="9">
        <v>7</v>
      </c>
      <c r="E483" s="9" t="s">
        <v>493</v>
      </c>
      <c r="F483" s="9" t="s">
        <v>1540</v>
      </c>
      <c r="G483" s="9" t="s">
        <v>655</v>
      </c>
      <c r="H483" s="9" t="s">
        <v>654</v>
      </c>
    </row>
    <row r="484" spans="1:8">
      <c r="A484" s="9" t="b">
        <v>1</v>
      </c>
      <c r="B484" s="9" t="s">
        <v>1721</v>
      </c>
      <c r="C484" s="9">
        <v>4</v>
      </c>
      <c r="D484" s="9">
        <v>7</v>
      </c>
      <c r="E484" s="9" t="s">
        <v>176</v>
      </c>
      <c r="F484" s="9" t="s">
        <v>1586</v>
      </c>
      <c r="G484" s="9" t="s">
        <v>655</v>
      </c>
      <c r="H484" s="9" t="s">
        <v>654</v>
      </c>
    </row>
    <row r="485" spans="1:8">
      <c r="A485" s="9" t="b">
        <v>1</v>
      </c>
      <c r="B485" s="9" t="s">
        <v>1722</v>
      </c>
      <c r="C485" s="9">
        <v>4</v>
      </c>
      <c r="D485" s="9">
        <v>7</v>
      </c>
      <c r="E485" s="9" t="s">
        <v>315</v>
      </c>
      <c r="F485" s="9" t="s">
        <v>1587</v>
      </c>
      <c r="G485" s="9" t="s">
        <v>655</v>
      </c>
      <c r="H485" s="9" t="s">
        <v>654</v>
      </c>
    </row>
    <row r="486" spans="1:8">
      <c r="A486" s="9" t="b">
        <v>1</v>
      </c>
      <c r="B486" s="9" t="s">
        <v>1723</v>
      </c>
      <c r="C486" s="9">
        <v>4</v>
      </c>
      <c r="D486" s="9">
        <v>7</v>
      </c>
      <c r="E486" s="43" t="s">
        <v>1589</v>
      </c>
      <c r="F486" s="9" t="s">
        <v>1588</v>
      </c>
      <c r="G486" s="9" t="s">
        <v>655</v>
      </c>
      <c r="H486" s="9" t="s">
        <v>654</v>
      </c>
    </row>
    <row r="487" spans="1:8">
      <c r="A487" s="9" t="b">
        <v>1</v>
      </c>
      <c r="B487" s="9" t="s">
        <v>1724</v>
      </c>
      <c r="C487" s="9">
        <v>4</v>
      </c>
      <c r="D487" s="9">
        <v>7</v>
      </c>
      <c r="E487" s="9" t="s">
        <v>465</v>
      </c>
      <c r="F487" s="9" t="s">
        <v>1602</v>
      </c>
      <c r="G487" s="9" t="s">
        <v>655</v>
      </c>
      <c r="H487" s="9" t="s">
        <v>654</v>
      </c>
    </row>
    <row r="488" spans="1:8">
      <c r="A488" s="9" t="b">
        <v>1</v>
      </c>
      <c r="B488" s="9" t="s">
        <v>1725</v>
      </c>
      <c r="C488" s="9">
        <v>5</v>
      </c>
      <c r="D488" s="9">
        <v>9</v>
      </c>
      <c r="E488" s="9" t="s">
        <v>114</v>
      </c>
      <c r="F488" s="9" t="s">
        <v>1541</v>
      </c>
      <c r="G488" s="9" t="s">
        <v>655</v>
      </c>
      <c r="H488" s="9" t="s">
        <v>654</v>
      </c>
    </row>
    <row r="489" spans="1:8">
      <c r="A489" s="9" t="b">
        <v>1</v>
      </c>
      <c r="B489" s="9" t="s">
        <v>1726</v>
      </c>
      <c r="C489" s="9">
        <v>5</v>
      </c>
      <c r="D489" s="9">
        <v>9</v>
      </c>
      <c r="E489" s="9" t="s">
        <v>327</v>
      </c>
      <c r="F489" s="9" t="s">
        <v>1542</v>
      </c>
      <c r="G489" s="9" t="s">
        <v>655</v>
      </c>
      <c r="H489" s="9" t="s">
        <v>654</v>
      </c>
    </row>
    <row r="490" spans="1:8">
      <c r="A490" s="9" t="b">
        <v>1</v>
      </c>
      <c r="B490" s="9" t="s">
        <v>1727</v>
      </c>
      <c r="C490" s="9">
        <v>5</v>
      </c>
      <c r="D490" s="9">
        <v>9</v>
      </c>
      <c r="E490" s="9" t="s">
        <v>259</v>
      </c>
      <c r="F490" s="9" t="s">
        <v>1543</v>
      </c>
      <c r="G490" s="9" t="s">
        <v>655</v>
      </c>
      <c r="H490" s="9" t="s">
        <v>654</v>
      </c>
    </row>
    <row r="491" spans="1:8">
      <c r="A491" s="9" t="b">
        <v>1</v>
      </c>
      <c r="B491" s="9" t="s">
        <v>1728</v>
      </c>
      <c r="C491" s="9">
        <v>5</v>
      </c>
      <c r="D491" s="9">
        <v>9</v>
      </c>
      <c r="E491" s="9" t="s">
        <v>198</v>
      </c>
      <c r="F491" s="9" t="s">
        <v>1544</v>
      </c>
      <c r="G491" s="9" t="s">
        <v>655</v>
      </c>
      <c r="H491" s="9" t="s">
        <v>654</v>
      </c>
    </row>
    <row r="492" spans="1:8">
      <c r="A492" s="9" t="b">
        <v>1</v>
      </c>
      <c r="B492" s="9" t="s">
        <v>1729</v>
      </c>
      <c r="C492" s="9">
        <v>5</v>
      </c>
      <c r="D492" s="9">
        <v>9</v>
      </c>
      <c r="E492" s="9" t="s">
        <v>55</v>
      </c>
      <c r="F492" s="9" t="s">
        <v>1545</v>
      </c>
      <c r="G492" s="9" t="s">
        <v>655</v>
      </c>
      <c r="H492" s="9" t="s">
        <v>654</v>
      </c>
    </row>
    <row r="493" spans="1:8">
      <c r="A493" s="9" t="b">
        <v>1</v>
      </c>
      <c r="B493" s="9" t="s">
        <v>1730</v>
      </c>
      <c r="C493" s="9">
        <v>5</v>
      </c>
      <c r="D493" s="9">
        <v>9</v>
      </c>
      <c r="E493" s="9" t="s">
        <v>102</v>
      </c>
      <c r="F493" s="9" t="s">
        <v>1546</v>
      </c>
      <c r="G493" s="9" t="s">
        <v>655</v>
      </c>
      <c r="H493" s="9" t="s">
        <v>654</v>
      </c>
    </row>
    <row r="494" spans="1:8">
      <c r="A494" s="9" t="b">
        <v>1</v>
      </c>
      <c r="B494" s="9" t="s">
        <v>1731</v>
      </c>
      <c r="C494" s="9">
        <v>5</v>
      </c>
      <c r="D494" s="9">
        <v>9</v>
      </c>
      <c r="E494" s="9" t="s">
        <v>597</v>
      </c>
      <c r="F494" s="9" t="s">
        <v>1547</v>
      </c>
      <c r="G494" s="9" t="s">
        <v>655</v>
      </c>
      <c r="H494" s="9" t="s">
        <v>654</v>
      </c>
    </row>
    <row r="495" spans="1:8">
      <c r="A495" s="9" t="b">
        <v>1</v>
      </c>
      <c r="B495" s="9" t="s">
        <v>1732</v>
      </c>
      <c r="C495" s="9">
        <v>5</v>
      </c>
      <c r="D495" s="9">
        <v>9</v>
      </c>
      <c r="E495" s="40" t="s">
        <v>1593</v>
      </c>
      <c r="F495" s="9" t="s">
        <v>1590</v>
      </c>
      <c r="G495" s="9" t="s">
        <v>655</v>
      </c>
      <c r="H495" s="9" t="s">
        <v>654</v>
      </c>
    </row>
    <row r="496" spans="1:8">
      <c r="A496" s="9" t="b">
        <v>1</v>
      </c>
      <c r="B496" s="9" t="s">
        <v>1733</v>
      </c>
      <c r="C496" s="9">
        <v>5</v>
      </c>
      <c r="D496" s="9">
        <v>9</v>
      </c>
      <c r="E496" s="9" t="s">
        <v>401</v>
      </c>
      <c r="F496" s="9" t="s">
        <v>1591</v>
      </c>
      <c r="G496" s="9" t="s">
        <v>655</v>
      </c>
      <c r="H496" s="9" t="s">
        <v>654</v>
      </c>
    </row>
    <row r="497" spans="1:8">
      <c r="A497" s="9" t="b">
        <v>1</v>
      </c>
      <c r="B497" s="9" t="s">
        <v>1734</v>
      </c>
      <c r="C497" s="9">
        <v>5</v>
      </c>
      <c r="D497" s="9">
        <v>9</v>
      </c>
      <c r="E497" s="9" t="s">
        <v>441</v>
      </c>
      <c r="F497" s="9" t="s">
        <v>1592</v>
      </c>
      <c r="G497" s="9" t="s">
        <v>655</v>
      </c>
      <c r="H497" s="9" t="s">
        <v>654</v>
      </c>
    </row>
    <row r="498" spans="1:8">
      <c r="A498" s="9" t="b">
        <v>1</v>
      </c>
      <c r="B498" s="9" t="s">
        <v>1735</v>
      </c>
      <c r="C498" s="9">
        <v>6</v>
      </c>
      <c r="D498" s="9">
        <v>12</v>
      </c>
      <c r="E498" s="9" t="s">
        <v>108</v>
      </c>
      <c r="F498" s="9" t="s">
        <v>1548</v>
      </c>
      <c r="G498" s="9" t="s">
        <v>655</v>
      </c>
      <c r="H498" s="9" t="s">
        <v>654</v>
      </c>
    </row>
    <row r="499" spans="1:8">
      <c r="A499" s="9" t="b">
        <v>1</v>
      </c>
      <c r="B499" s="9" t="s">
        <v>1736</v>
      </c>
      <c r="C499" s="9">
        <v>6</v>
      </c>
      <c r="D499" s="9">
        <v>12</v>
      </c>
      <c r="E499" s="9" t="s">
        <v>352</v>
      </c>
      <c r="F499" s="9" t="s">
        <v>1549</v>
      </c>
      <c r="G499" s="9" t="s">
        <v>655</v>
      </c>
      <c r="H499" s="9" t="s">
        <v>654</v>
      </c>
    </row>
    <row r="500" spans="1:8">
      <c r="A500" s="9" t="b">
        <v>1</v>
      </c>
      <c r="B500" s="9" t="s">
        <v>1737</v>
      </c>
      <c r="C500" s="9">
        <v>6</v>
      </c>
      <c r="D500" s="9">
        <v>12</v>
      </c>
      <c r="E500" s="9" t="s">
        <v>379</v>
      </c>
      <c r="F500" s="9" t="s">
        <v>1550</v>
      </c>
      <c r="G500" s="9" t="s">
        <v>655</v>
      </c>
      <c r="H500" s="9" t="s">
        <v>654</v>
      </c>
    </row>
    <row r="501" spans="1:8">
      <c r="A501" s="9" t="b">
        <v>1</v>
      </c>
      <c r="B501" s="9" t="s">
        <v>1738</v>
      </c>
      <c r="C501" s="9">
        <v>6</v>
      </c>
      <c r="D501" s="9">
        <v>12</v>
      </c>
      <c r="E501" s="9" t="s">
        <v>270</v>
      </c>
      <c r="F501" s="9" t="s">
        <v>1551</v>
      </c>
      <c r="G501" s="9" t="s">
        <v>655</v>
      </c>
      <c r="H501" s="9" t="s">
        <v>654</v>
      </c>
    </row>
    <row r="502" spans="1:8">
      <c r="A502" s="9" t="b">
        <v>1</v>
      </c>
      <c r="B502" s="9" t="s">
        <v>1739</v>
      </c>
      <c r="C502" s="9">
        <v>6</v>
      </c>
      <c r="D502" s="9">
        <v>12</v>
      </c>
      <c r="E502" s="9" t="s">
        <v>586</v>
      </c>
      <c r="F502" s="9" t="s">
        <v>1552</v>
      </c>
      <c r="G502" s="9" t="s">
        <v>655</v>
      </c>
      <c r="H502" s="9" t="s">
        <v>654</v>
      </c>
    </row>
    <row r="503" spans="1:8">
      <c r="A503" s="9" t="b">
        <v>1</v>
      </c>
      <c r="B503" s="9" t="s">
        <v>1740</v>
      </c>
      <c r="C503" s="9">
        <v>6</v>
      </c>
      <c r="D503" s="9">
        <v>12</v>
      </c>
      <c r="E503" s="9" t="s">
        <v>15</v>
      </c>
      <c r="F503" s="9" t="s">
        <v>1553</v>
      </c>
      <c r="G503" s="9" t="s">
        <v>655</v>
      </c>
      <c r="H503" s="9" t="s">
        <v>654</v>
      </c>
    </row>
    <row r="504" spans="1:8">
      <c r="A504" s="9" t="b">
        <v>1</v>
      </c>
      <c r="B504" s="9" t="s">
        <v>1741</v>
      </c>
      <c r="C504" s="9">
        <v>6</v>
      </c>
      <c r="D504" s="9">
        <v>12</v>
      </c>
      <c r="E504" s="9" t="s">
        <v>147</v>
      </c>
      <c r="F504" s="9" t="s">
        <v>1594</v>
      </c>
      <c r="G504" s="9" t="s">
        <v>655</v>
      </c>
      <c r="H504" s="9" t="s">
        <v>654</v>
      </c>
    </row>
    <row r="505" spans="1:8">
      <c r="A505" s="9" t="b">
        <v>1</v>
      </c>
      <c r="B505" s="9" t="s">
        <v>1742</v>
      </c>
      <c r="C505" s="9">
        <v>6</v>
      </c>
      <c r="D505" s="9">
        <v>12</v>
      </c>
      <c r="E505" s="9" t="s">
        <v>291</v>
      </c>
      <c r="F505" s="9" t="s">
        <v>1595</v>
      </c>
      <c r="G505" s="9" t="s">
        <v>655</v>
      </c>
      <c r="H505" s="9" t="s">
        <v>654</v>
      </c>
    </row>
    <row r="506" spans="1:8">
      <c r="A506" s="9" t="b">
        <v>1</v>
      </c>
      <c r="B506" s="9" t="s">
        <v>1836</v>
      </c>
      <c r="C506" s="9">
        <v>6</v>
      </c>
      <c r="D506" s="9">
        <v>12</v>
      </c>
      <c r="E506" s="9" t="s">
        <v>191</v>
      </c>
      <c r="F506" s="9" t="s">
        <v>1596</v>
      </c>
      <c r="G506" s="9" t="s">
        <v>655</v>
      </c>
      <c r="H506" s="9" t="s">
        <v>654</v>
      </c>
    </row>
    <row r="507" spans="1:8">
      <c r="A507" s="9" t="b">
        <v>1</v>
      </c>
      <c r="B507" s="9" t="s">
        <v>1743</v>
      </c>
      <c r="C507" s="9">
        <v>6</v>
      </c>
      <c r="D507" s="9">
        <v>12</v>
      </c>
      <c r="E507" s="9" t="s">
        <v>298</v>
      </c>
      <c r="F507" s="9" t="s">
        <v>1597</v>
      </c>
      <c r="G507" s="9" t="s">
        <v>655</v>
      </c>
      <c r="H507" s="9" t="s">
        <v>654</v>
      </c>
    </row>
    <row r="508" spans="1:8">
      <c r="A508" s="9" t="b">
        <v>1</v>
      </c>
      <c r="B508" s="9" t="s">
        <v>1744</v>
      </c>
      <c r="C508" s="9">
        <v>6</v>
      </c>
      <c r="D508" s="9">
        <v>12</v>
      </c>
      <c r="E508" s="19" t="s">
        <v>128</v>
      </c>
      <c r="F508" s="9" t="s">
        <v>1598</v>
      </c>
      <c r="G508" s="9" t="s">
        <v>655</v>
      </c>
      <c r="H508" s="9" t="s">
        <v>654</v>
      </c>
    </row>
    <row r="509" spans="1:8">
      <c r="A509" s="9" t="b">
        <v>1</v>
      </c>
      <c r="B509" s="9" t="s">
        <v>1745</v>
      </c>
      <c r="C509" s="9">
        <v>7</v>
      </c>
      <c r="D509" s="9">
        <v>14</v>
      </c>
      <c r="E509" s="9" t="s">
        <v>112</v>
      </c>
      <c r="F509" s="9" t="s">
        <v>1554</v>
      </c>
      <c r="G509" s="9" t="s">
        <v>655</v>
      </c>
      <c r="H509" s="9" t="s">
        <v>654</v>
      </c>
    </row>
    <row r="510" spans="1:8">
      <c r="A510" s="9" t="b">
        <v>1</v>
      </c>
      <c r="B510" s="9" t="s">
        <v>1746</v>
      </c>
      <c r="C510" s="9">
        <v>7</v>
      </c>
      <c r="D510" s="9">
        <v>14</v>
      </c>
      <c r="E510" s="9" t="s">
        <v>496</v>
      </c>
      <c r="F510" s="9" t="s">
        <v>1555</v>
      </c>
      <c r="G510" s="9" t="s">
        <v>655</v>
      </c>
      <c r="H510" s="9" t="s">
        <v>654</v>
      </c>
    </row>
    <row r="511" spans="1:8">
      <c r="A511" s="9" t="b">
        <v>1</v>
      </c>
      <c r="B511" s="9" t="s">
        <v>1747</v>
      </c>
      <c r="C511" s="9">
        <v>7</v>
      </c>
      <c r="D511" s="9">
        <v>14</v>
      </c>
      <c r="E511" s="9" t="s">
        <v>261</v>
      </c>
      <c r="F511" s="9" t="s">
        <v>1556</v>
      </c>
      <c r="G511" s="9" t="s">
        <v>655</v>
      </c>
      <c r="H511" s="9" t="s">
        <v>654</v>
      </c>
    </row>
    <row r="512" spans="1:8">
      <c r="A512" s="9" t="b">
        <v>1</v>
      </c>
      <c r="B512" s="9" t="s">
        <v>1748</v>
      </c>
      <c r="C512" s="9">
        <v>7</v>
      </c>
      <c r="D512" s="9">
        <v>14</v>
      </c>
      <c r="E512" s="9" t="s">
        <v>299</v>
      </c>
      <c r="F512" s="9" t="s">
        <v>1599</v>
      </c>
      <c r="G512" s="9" t="s">
        <v>655</v>
      </c>
      <c r="H512" s="9" t="s">
        <v>654</v>
      </c>
    </row>
    <row r="513" spans="1:8">
      <c r="A513" s="9" t="b">
        <v>1</v>
      </c>
      <c r="B513" s="9" t="s">
        <v>1749</v>
      </c>
      <c r="C513" s="9">
        <v>7</v>
      </c>
      <c r="D513" s="9">
        <v>14</v>
      </c>
      <c r="E513" s="28" t="s">
        <v>311</v>
      </c>
      <c r="F513" s="9" t="s">
        <v>1600</v>
      </c>
      <c r="G513" s="9" t="s">
        <v>655</v>
      </c>
      <c r="H513" s="9" t="s">
        <v>654</v>
      </c>
    </row>
    <row r="514" spans="1:8">
      <c r="A514" s="9" t="b">
        <v>1</v>
      </c>
      <c r="B514" s="9" t="s">
        <v>1750</v>
      </c>
      <c r="C514" s="9">
        <v>8</v>
      </c>
      <c r="D514" s="9">
        <v>16</v>
      </c>
      <c r="E514" s="28" t="s">
        <v>311</v>
      </c>
      <c r="F514" s="9" t="s">
        <v>1557</v>
      </c>
      <c r="G514" s="9" t="s">
        <v>655</v>
      </c>
      <c r="H514" s="9" t="s">
        <v>654</v>
      </c>
    </row>
    <row r="515" spans="1:8">
      <c r="A515" s="9" t="b">
        <v>1</v>
      </c>
      <c r="B515" s="9" t="s">
        <v>1751</v>
      </c>
      <c r="C515" s="9">
        <v>8</v>
      </c>
      <c r="D515" s="9">
        <v>16</v>
      </c>
      <c r="E515" s="9" t="s">
        <v>498</v>
      </c>
      <c r="F515" s="9" t="s">
        <v>1558</v>
      </c>
      <c r="G515" s="9" t="s">
        <v>655</v>
      </c>
      <c r="H515" s="9" t="s">
        <v>654</v>
      </c>
    </row>
    <row r="516" spans="1:8">
      <c r="A516" s="9" t="b">
        <v>1</v>
      </c>
      <c r="B516" s="9" t="s">
        <v>1752</v>
      </c>
      <c r="C516" s="9">
        <v>8</v>
      </c>
      <c r="D516" s="9">
        <v>16</v>
      </c>
      <c r="E516" s="9" t="s">
        <v>146</v>
      </c>
      <c r="F516" s="9" t="s">
        <v>1559</v>
      </c>
      <c r="G516" s="9" t="s">
        <v>655</v>
      </c>
      <c r="H516" s="9" t="s">
        <v>654</v>
      </c>
    </row>
    <row r="517" spans="1:8">
      <c r="A517" s="9" t="b">
        <v>1</v>
      </c>
      <c r="B517" s="9" t="s">
        <v>1753</v>
      </c>
      <c r="C517" s="9">
        <v>8</v>
      </c>
      <c r="D517" s="9">
        <v>16</v>
      </c>
      <c r="E517" s="9" t="s">
        <v>13</v>
      </c>
      <c r="F517" s="9" t="s">
        <v>1560</v>
      </c>
      <c r="G517" s="9" t="s">
        <v>655</v>
      </c>
      <c r="H517" s="9" t="s">
        <v>654</v>
      </c>
    </row>
    <row r="518" spans="1:8">
      <c r="A518" s="9" t="b">
        <v>1</v>
      </c>
      <c r="B518" s="9" t="s">
        <v>1754</v>
      </c>
      <c r="C518" s="9">
        <v>8</v>
      </c>
      <c r="D518" s="9">
        <v>16</v>
      </c>
      <c r="E518" s="9" t="s">
        <v>325</v>
      </c>
      <c r="F518" s="9" t="s">
        <v>1561</v>
      </c>
      <c r="G518" s="9" t="s">
        <v>655</v>
      </c>
      <c r="H518" s="9" t="s">
        <v>654</v>
      </c>
    </row>
    <row r="519" spans="1:8">
      <c r="A519" s="9" t="b">
        <v>1</v>
      </c>
      <c r="B519" s="9" t="s">
        <v>1372</v>
      </c>
      <c r="C519" s="9">
        <v>8</v>
      </c>
      <c r="D519" s="9">
        <v>16</v>
      </c>
      <c r="E519" s="9" t="s">
        <v>546</v>
      </c>
      <c r="F519" s="9" t="s">
        <v>1562</v>
      </c>
      <c r="G519" s="9" t="s">
        <v>655</v>
      </c>
      <c r="H519" s="9" t="s">
        <v>654</v>
      </c>
    </row>
    <row r="520" spans="1:8">
      <c r="A520" s="9" t="b">
        <v>1</v>
      </c>
      <c r="B520" s="9" t="s">
        <v>1373</v>
      </c>
      <c r="C520" s="9">
        <v>8</v>
      </c>
      <c r="D520" s="9">
        <v>16</v>
      </c>
      <c r="E520" s="9" t="s">
        <v>572</v>
      </c>
      <c r="F520" s="9" t="s">
        <v>1563</v>
      </c>
      <c r="G520" s="9" t="s">
        <v>655</v>
      </c>
      <c r="H520" s="9" t="s">
        <v>654</v>
      </c>
    </row>
    <row r="521" spans="1:8">
      <c r="A521" s="9" t="b">
        <v>1</v>
      </c>
      <c r="B521" s="9" t="s">
        <v>1374</v>
      </c>
      <c r="C521" s="9">
        <v>9</v>
      </c>
      <c r="D521" s="9">
        <v>18</v>
      </c>
      <c r="E521" s="9" t="s">
        <v>110</v>
      </c>
      <c r="F521" s="9" t="s">
        <v>1564</v>
      </c>
      <c r="G521" s="9" t="s">
        <v>655</v>
      </c>
      <c r="H521" s="9" t="s">
        <v>654</v>
      </c>
    </row>
    <row r="522" spans="1:8">
      <c r="A522" s="9" t="b">
        <v>1</v>
      </c>
      <c r="B522" s="9" t="s">
        <v>1407</v>
      </c>
      <c r="C522" s="9">
        <v>9</v>
      </c>
      <c r="D522" s="9">
        <v>18</v>
      </c>
      <c r="E522" s="9" t="s">
        <v>284</v>
      </c>
      <c r="F522" s="9" t="s">
        <v>1565</v>
      </c>
      <c r="G522" s="9" t="s">
        <v>655</v>
      </c>
      <c r="H522" s="9" t="s">
        <v>654</v>
      </c>
    </row>
    <row r="523" spans="1:8">
      <c r="A523" s="9" t="b">
        <v>1</v>
      </c>
      <c r="B523" s="9" t="s">
        <v>1408</v>
      </c>
      <c r="C523" s="9">
        <v>9</v>
      </c>
      <c r="D523" s="9">
        <v>18</v>
      </c>
      <c r="E523" s="9" t="s">
        <v>502</v>
      </c>
      <c r="F523" s="9" t="s">
        <v>1566</v>
      </c>
      <c r="G523" s="9" t="s">
        <v>655</v>
      </c>
      <c r="H523" s="9" t="s">
        <v>654</v>
      </c>
    </row>
    <row r="524" spans="1:8">
      <c r="A524" s="9" t="b">
        <v>1</v>
      </c>
      <c r="B524" s="9" t="s">
        <v>1409</v>
      </c>
      <c r="C524" s="9">
        <v>9</v>
      </c>
      <c r="D524" s="9">
        <v>18</v>
      </c>
      <c r="E524" s="9" t="s">
        <v>60</v>
      </c>
      <c r="F524" s="9" t="s">
        <v>1567</v>
      </c>
      <c r="G524" s="9" t="s">
        <v>655</v>
      </c>
      <c r="H524" s="9" t="s">
        <v>654</v>
      </c>
    </row>
    <row r="525" spans="1:8">
      <c r="A525" s="9" t="b">
        <v>1</v>
      </c>
      <c r="B525" s="9" t="s">
        <v>1410</v>
      </c>
      <c r="C525" s="9">
        <v>9</v>
      </c>
      <c r="D525" s="9">
        <v>18</v>
      </c>
      <c r="E525" s="9" t="s">
        <v>250</v>
      </c>
      <c r="F525" s="9" t="s">
        <v>1568</v>
      </c>
      <c r="G525" s="9" t="s">
        <v>655</v>
      </c>
      <c r="H525" s="9" t="s">
        <v>654</v>
      </c>
    </row>
    <row r="526" spans="1:8">
      <c r="A526" s="9" t="b">
        <v>1</v>
      </c>
      <c r="B526" s="9" t="s">
        <v>1411</v>
      </c>
      <c r="C526" s="13" t="s">
        <v>1572</v>
      </c>
      <c r="D526" s="9">
        <v>18</v>
      </c>
      <c r="E526" s="9" t="s">
        <v>519</v>
      </c>
      <c r="F526" s="9" t="s">
        <v>1569</v>
      </c>
      <c r="G526" s="9" t="s">
        <v>655</v>
      </c>
      <c r="H526" s="9" t="s">
        <v>654</v>
      </c>
    </row>
    <row r="527" spans="1:8">
      <c r="A527" s="9" t="b">
        <v>1</v>
      </c>
      <c r="B527" s="9" t="s">
        <v>1412</v>
      </c>
      <c r="C527" s="13" t="s">
        <v>1572</v>
      </c>
      <c r="D527" s="9">
        <v>18</v>
      </c>
      <c r="E527" s="9" t="s">
        <v>182</v>
      </c>
      <c r="F527" s="9" t="s">
        <v>1570</v>
      </c>
      <c r="G527" s="9" t="s">
        <v>655</v>
      </c>
      <c r="H527" s="9" t="s">
        <v>654</v>
      </c>
    </row>
    <row r="528" spans="1:8">
      <c r="A528" s="9" t="b">
        <v>1</v>
      </c>
      <c r="B528" s="9" t="s">
        <v>1413</v>
      </c>
      <c r="C528" s="13" t="s">
        <v>1572</v>
      </c>
      <c r="D528" s="9">
        <v>18</v>
      </c>
      <c r="E528" s="9" t="s">
        <v>219</v>
      </c>
      <c r="F528" s="9" t="s">
        <v>1571</v>
      </c>
      <c r="G528" s="9" t="s">
        <v>655</v>
      </c>
      <c r="H528" s="9" t="s">
        <v>654</v>
      </c>
    </row>
    <row r="529" spans="1:9">
      <c r="A529" s="9" t="b">
        <v>1</v>
      </c>
      <c r="B529" s="9" t="s">
        <v>1414</v>
      </c>
      <c r="C529" s="13" t="s">
        <v>1371</v>
      </c>
      <c r="D529" s="9">
        <v>18</v>
      </c>
      <c r="E529" s="9" t="s">
        <v>626</v>
      </c>
      <c r="F529" s="9" t="s">
        <v>1603</v>
      </c>
      <c r="G529" s="9" t="s">
        <v>655</v>
      </c>
      <c r="H529" s="9" t="s">
        <v>654</v>
      </c>
    </row>
    <row r="530" spans="1:9">
      <c r="A530" s="9" t="b">
        <v>1</v>
      </c>
      <c r="B530" s="9" t="s">
        <v>1415</v>
      </c>
      <c r="C530" s="13" t="s">
        <v>1371</v>
      </c>
      <c r="D530" s="9">
        <v>18</v>
      </c>
      <c r="E530" s="9" t="s">
        <v>278</v>
      </c>
      <c r="F530" s="9" t="s">
        <v>1604</v>
      </c>
      <c r="G530" s="9" t="s">
        <v>655</v>
      </c>
      <c r="H530" s="9" t="s">
        <v>654</v>
      </c>
    </row>
    <row r="531" spans="1:9">
      <c r="A531" s="9" t="b">
        <v>1</v>
      </c>
      <c r="B531" s="9" t="s">
        <v>1756</v>
      </c>
      <c r="C531" s="13" t="s">
        <v>1371</v>
      </c>
      <c r="D531" s="9">
        <v>18</v>
      </c>
      <c r="E531" s="9" t="s">
        <v>48</v>
      </c>
      <c r="F531" s="9" t="s">
        <v>1605</v>
      </c>
      <c r="G531" s="9" t="s">
        <v>655</v>
      </c>
      <c r="H531" s="9" t="s">
        <v>654</v>
      </c>
    </row>
    <row r="532" spans="1:9">
      <c r="A532" s="9" t="b">
        <v>1</v>
      </c>
      <c r="B532" s="9" t="s">
        <v>1757</v>
      </c>
      <c r="C532" s="13" t="s">
        <v>1371</v>
      </c>
      <c r="D532" s="9">
        <v>18</v>
      </c>
      <c r="E532" s="9" t="s">
        <v>578</v>
      </c>
      <c r="F532" s="9" t="s">
        <v>1606</v>
      </c>
      <c r="G532" s="9" t="s">
        <v>655</v>
      </c>
      <c r="H532" s="9" t="s">
        <v>654</v>
      </c>
    </row>
    <row r="533" spans="1:9">
      <c r="A533" s="9" t="b">
        <v>1</v>
      </c>
      <c r="B533" s="9" t="s">
        <v>1758</v>
      </c>
      <c r="C533" s="9">
        <v>5</v>
      </c>
      <c r="D533" s="9">
        <v>9</v>
      </c>
      <c r="E533" s="9" t="s">
        <v>527</v>
      </c>
      <c r="F533" s="9" t="s">
        <v>1607</v>
      </c>
      <c r="G533" s="9" t="s">
        <v>655</v>
      </c>
      <c r="H533" s="9" t="s">
        <v>654</v>
      </c>
      <c r="I533" s="9" t="s">
        <v>658</v>
      </c>
    </row>
    <row r="534" spans="1:9">
      <c r="A534" s="9" t="b">
        <v>1</v>
      </c>
      <c r="B534" s="9" t="s">
        <v>1759</v>
      </c>
      <c r="C534" s="9">
        <v>5</v>
      </c>
      <c r="D534" s="9">
        <v>9</v>
      </c>
      <c r="E534" s="9" t="s">
        <v>430</v>
      </c>
      <c r="F534" s="9" t="s">
        <v>1608</v>
      </c>
      <c r="G534" s="9" t="s">
        <v>655</v>
      </c>
      <c r="H534" s="9" t="s">
        <v>654</v>
      </c>
      <c r="I534" s="9" t="s">
        <v>658</v>
      </c>
    </row>
    <row r="535" spans="1:9">
      <c r="A535" s="9" t="b">
        <v>1</v>
      </c>
      <c r="B535" s="9" t="s">
        <v>1760</v>
      </c>
      <c r="C535" s="9">
        <v>6</v>
      </c>
      <c r="D535" s="9">
        <v>12</v>
      </c>
      <c r="E535" s="9" t="s">
        <v>127</v>
      </c>
      <c r="F535" s="9" t="s">
        <v>1609</v>
      </c>
      <c r="G535" s="9" t="s">
        <v>655</v>
      </c>
      <c r="H535" s="9" t="s">
        <v>654</v>
      </c>
      <c r="I535" s="9" t="s">
        <v>658</v>
      </c>
    </row>
    <row r="536" spans="1:9">
      <c r="A536" s="9" t="b">
        <v>1</v>
      </c>
      <c r="B536" s="9" t="s">
        <v>1761</v>
      </c>
      <c r="C536" s="9">
        <v>7</v>
      </c>
      <c r="D536" s="9">
        <v>14</v>
      </c>
      <c r="E536" s="9" t="s">
        <v>568</v>
      </c>
      <c r="F536" s="9" t="s">
        <v>1610</v>
      </c>
      <c r="G536" s="9" t="s">
        <v>655</v>
      </c>
      <c r="H536" s="9" t="s">
        <v>654</v>
      </c>
      <c r="I536" s="9" t="s">
        <v>658</v>
      </c>
    </row>
    <row r="537" spans="1:9">
      <c r="A537" s="9" t="b">
        <v>1</v>
      </c>
      <c r="B537" s="9" t="s">
        <v>1762</v>
      </c>
      <c r="C537" s="9">
        <v>7</v>
      </c>
      <c r="D537" s="9">
        <v>14</v>
      </c>
      <c r="E537" s="37" t="s">
        <v>282</v>
      </c>
      <c r="F537" s="9" t="s">
        <v>1611</v>
      </c>
      <c r="G537" s="9" t="s">
        <v>655</v>
      </c>
      <c r="H537" s="9" t="s">
        <v>654</v>
      </c>
      <c r="I537" s="9" t="s">
        <v>658</v>
      </c>
    </row>
    <row r="538" spans="1:9">
      <c r="A538" s="9" t="b">
        <v>1</v>
      </c>
      <c r="B538" s="9" t="s">
        <v>1763</v>
      </c>
      <c r="C538" s="9">
        <v>7</v>
      </c>
      <c r="D538" s="9">
        <v>14</v>
      </c>
      <c r="E538" s="9" t="s">
        <v>588</v>
      </c>
      <c r="F538" s="9" t="s">
        <v>1612</v>
      </c>
      <c r="G538" s="9" t="s">
        <v>655</v>
      </c>
      <c r="H538" s="9" t="s">
        <v>654</v>
      </c>
      <c r="I538" s="9" t="s">
        <v>658</v>
      </c>
    </row>
    <row r="539" spans="1:9">
      <c r="A539" s="9" t="b">
        <v>1</v>
      </c>
      <c r="B539" s="9" t="s">
        <v>1764</v>
      </c>
      <c r="C539" s="9">
        <v>8</v>
      </c>
      <c r="D539" s="9">
        <v>16</v>
      </c>
      <c r="E539" s="37" t="s">
        <v>282</v>
      </c>
      <c r="F539" s="9" t="s">
        <v>1613</v>
      </c>
      <c r="G539" s="9" t="s">
        <v>655</v>
      </c>
      <c r="H539" s="9" t="s">
        <v>654</v>
      </c>
      <c r="I539" s="9" t="s">
        <v>658</v>
      </c>
    </row>
    <row r="540" spans="1:9">
      <c r="A540" s="9" t="b">
        <v>1</v>
      </c>
      <c r="B540" s="9" t="s">
        <v>1765</v>
      </c>
      <c r="C540" s="9">
        <v>8</v>
      </c>
      <c r="D540" s="9">
        <v>16</v>
      </c>
      <c r="E540" s="9" t="s">
        <v>495</v>
      </c>
      <c r="F540" s="9" t="s">
        <v>1614</v>
      </c>
      <c r="G540" s="9" t="s">
        <v>655</v>
      </c>
      <c r="H540" s="9" t="s">
        <v>654</v>
      </c>
      <c r="I540" s="9" t="s">
        <v>658</v>
      </c>
    </row>
    <row r="541" spans="1:9">
      <c r="A541" s="9" t="b">
        <v>1</v>
      </c>
      <c r="B541" s="9" t="s">
        <v>1766</v>
      </c>
      <c r="C541" s="9">
        <v>9</v>
      </c>
      <c r="D541" s="9">
        <v>18</v>
      </c>
      <c r="E541" s="9" t="s">
        <v>422</v>
      </c>
      <c r="F541" s="9" t="s">
        <v>1615</v>
      </c>
      <c r="G541" s="9" t="s">
        <v>655</v>
      </c>
      <c r="H541" s="9" t="s">
        <v>654</v>
      </c>
      <c r="I541" s="9" t="s">
        <v>658</v>
      </c>
    </row>
    <row r="542" spans="1:9">
      <c r="A542" s="9" t="b">
        <v>1</v>
      </c>
      <c r="B542" s="9" t="s">
        <v>1835</v>
      </c>
      <c r="C542" s="9">
        <v>9</v>
      </c>
      <c r="D542" s="9">
        <v>18</v>
      </c>
      <c r="E542" s="9" t="s">
        <v>30</v>
      </c>
      <c r="F542" s="9" t="s">
        <v>1616</v>
      </c>
      <c r="G542" s="9" t="s">
        <v>655</v>
      </c>
      <c r="H542" s="9" t="s">
        <v>654</v>
      </c>
      <c r="I542" s="9" t="s">
        <v>658</v>
      </c>
    </row>
    <row r="543" spans="1:9">
      <c r="A543" s="9" t="b">
        <v>1</v>
      </c>
      <c r="B543" s="9" t="s">
        <v>1767</v>
      </c>
      <c r="C543" s="9">
        <v>9</v>
      </c>
      <c r="D543" s="9">
        <v>18</v>
      </c>
      <c r="E543" s="9" t="s">
        <v>184</v>
      </c>
      <c r="F543" s="9" t="s">
        <v>1617</v>
      </c>
      <c r="G543" s="9" t="s">
        <v>655</v>
      </c>
      <c r="H543" s="9" t="s">
        <v>654</v>
      </c>
      <c r="I543" s="9" t="s">
        <v>658</v>
      </c>
    </row>
    <row r="544" spans="1:9">
      <c r="A544" s="9" t="b">
        <v>1</v>
      </c>
      <c r="B544" s="9" t="s">
        <v>1768</v>
      </c>
      <c r="C544" s="9">
        <v>9</v>
      </c>
      <c r="D544" s="9">
        <v>18</v>
      </c>
      <c r="E544" s="9" t="s">
        <v>33</v>
      </c>
      <c r="F544" s="9" t="s">
        <v>1618</v>
      </c>
      <c r="G544" s="9" t="s">
        <v>655</v>
      </c>
      <c r="H544" s="9" t="s">
        <v>654</v>
      </c>
      <c r="I544" s="9" t="s">
        <v>658</v>
      </c>
    </row>
    <row r="545" spans="1:9">
      <c r="A545" s="9" t="b">
        <v>1</v>
      </c>
      <c r="B545" s="9" t="s">
        <v>1769</v>
      </c>
      <c r="C545" s="13">
        <v>10</v>
      </c>
      <c r="D545" s="9">
        <v>18</v>
      </c>
      <c r="E545" s="9" t="s">
        <v>183</v>
      </c>
      <c r="F545" s="9" t="s">
        <v>1619</v>
      </c>
      <c r="G545" s="9" t="s">
        <v>655</v>
      </c>
      <c r="H545" s="9" t="s">
        <v>654</v>
      </c>
      <c r="I545" s="9" t="s">
        <v>658</v>
      </c>
    </row>
    <row r="546" spans="1:9">
      <c r="A546" s="9" t="b">
        <v>1</v>
      </c>
      <c r="B546" s="9" t="s">
        <v>1770</v>
      </c>
      <c r="C546" s="13">
        <v>10</v>
      </c>
      <c r="D546" s="9">
        <v>18</v>
      </c>
      <c r="E546" s="9" t="s">
        <v>623</v>
      </c>
      <c r="F546" s="9" t="s">
        <v>1620</v>
      </c>
      <c r="G546" s="9" t="s">
        <v>655</v>
      </c>
      <c r="H546" s="9" t="s">
        <v>654</v>
      </c>
      <c r="I546" s="9" t="s">
        <v>658</v>
      </c>
    </row>
    <row r="547" spans="1:9">
      <c r="A547" s="9" t="b">
        <v>1</v>
      </c>
      <c r="B547" s="9" t="s">
        <v>1771</v>
      </c>
      <c r="C547" s="13">
        <v>10</v>
      </c>
      <c r="D547" s="9">
        <v>18</v>
      </c>
      <c r="E547" s="9" t="s">
        <v>192</v>
      </c>
      <c r="F547" s="9" t="s">
        <v>1621</v>
      </c>
      <c r="G547" s="9" t="s">
        <v>655</v>
      </c>
      <c r="H547" s="9" t="s">
        <v>654</v>
      </c>
      <c r="I547" s="9" t="s">
        <v>658</v>
      </c>
    </row>
    <row r="548" spans="1:9">
      <c r="A548" s="9" t="b">
        <v>1</v>
      </c>
      <c r="B548" s="9" t="s">
        <v>1772</v>
      </c>
      <c r="C548" s="9">
        <v>1</v>
      </c>
      <c r="D548" s="9">
        <v>1</v>
      </c>
      <c r="E548" s="9" t="s">
        <v>385</v>
      </c>
      <c r="F548" s="9" t="s">
        <v>1622</v>
      </c>
      <c r="G548" s="9" t="s">
        <v>655</v>
      </c>
      <c r="H548" s="9" t="s">
        <v>654</v>
      </c>
      <c r="I548" s="9" t="s">
        <v>653</v>
      </c>
    </row>
    <row r="549" spans="1:9">
      <c r="A549" s="9" t="b">
        <v>1</v>
      </c>
      <c r="B549" s="9" t="s">
        <v>1773</v>
      </c>
      <c r="C549" s="9">
        <v>1</v>
      </c>
      <c r="D549" s="9">
        <v>1</v>
      </c>
      <c r="E549" s="27" t="s">
        <v>609</v>
      </c>
      <c r="F549" s="9" t="s">
        <v>1623</v>
      </c>
      <c r="G549" s="9" t="s">
        <v>655</v>
      </c>
      <c r="H549" s="9" t="s">
        <v>654</v>
      </c>
      <c r="I549" s="9" t="s">
        <v>653</v>
      </c>
    </row>
    <row r="550" spans="1:9">
      <c r="A550" s="9" t="b">
        <v>1</v>
      </c>
      <c r="B550" s="9" t="s">
        <v>1774</v>
      </c>
      <c r="C550" s="9">
        <v>1</v>
      </c>
      <c r="D550" s="9">
        <v>1</v>
      </c>
      <c r="E550" s="9" t="s">
        <v>522</v>
      </c>
      <c r="F550" s="9" t="s">
        <v>1624</v>
      </c>
      <c r="G550" s="9" t="s">
        <v>655</v>
      </c>
      <c r="H550" s="9" t="s">
        <v>654</v>
      </c>
      <c r="I550" s="9" t="s">
        <v>653</v>
      </c>
    </row>
    <row r="551" spans="1:9">
      <c r="A551" s="9" t="b">
        <v>1</v>
      </c>
      <c r="B551" s="9" t="s">
        <v>1775</v>
      </c>
      <c r="C551" s="9">
        <v>1</v>
      </c>
      <c r="D551" s="9">
        <v>1</v>
      </c>
      <c r="E551" s="9" t="s">
        <v>512</v>
      </c>
      <c r="F551" s="9" t="s">
        <v>1625</v>
      </c>
      <c r="G551" s="9" t="s">
        <v>655</v>
      </c>
      <c r="H551" s="9" t="s">
        <v>654</v>
      </c>
      <c r="I551" s="9" t="s">
        <v>653</v>
      </c>
    </row>
    <row r="552" spans="1:9">
      <c r="A552" s="9" t="b">
        <v>1</v>
      </c>
      <c r="B552" s="9" t="s">
        <v>1776</v>
      </c>
      <c r="C552" s="9">
        <v>1</v>
      </c>
      <c r="D552" s="9">
        <v>1</v>
      </c>
      <c r="E552" s="27" t="s">
        <v>609</v>
      </c>
      <c r="F552" s="9" t="s">
        <v>1626</v>
      </c>
      <c r="G552" s="9" t="s">
        <v>655</v>
      </c>
      <c r="H552" s="9" t="s">
        <v>654</v>
      </c>
      <c r="I552" s="9" t="s">
        <v>653</v>
      </c>
    </row>
    <row r="553" spans="1:9">
      <c r="A553" s="9" t="b">
        <v>1</v>
      </c>
      <c r="B553" s="9" t="s">
        <v>1777</v>
      </c>
      <c r="C553" s="9">
        <v>2</v>
      </c>
      <c r="D553" s="9">
        <v>3</v>
      </c>
      <c r="E553" s="9" t="s">
        <v>118</v>
      </c>
      <c r="F553" s="9" t="s">
        <v>1627</v>
      </c>
      <c r="G553" s="9" t="s">
        <v>655</v>
      </c>
      <c r="H553" s="9" t="s">
        <v>654</v>
      </c>
      <c r="I553" s="9" t="s">
        <v>653</v>
      </c>
    </row>
    <row r="554" spans="1:9">
      <c r="A554" s="9" t="b">
        <v>1</v>
      </c>
      <c r="B554" s="9" t="s">
        <v>1778</v>
      </c>
      <c r="C554" s="9">
        <v>2</v>
      </c>
      <c r="D554" s="9">
        <v>3</v>
      </c>
      <c r="E554" s="23" t="s">
        <v>267</v>
      </c>
      <c r="F554" s="9" t="s">
        <v>1628</v>
      </c>
      <c r="G554" s="9" t="s">
        <v>655</v>
      </c>
      <c r="H554" s="9" t="s">
        <v>654</v>
      </c>
      <c r="I554" s="9" t="s">
        <v>653</v>
      </c>
    </row>
    <row r="555" spans="1:9">
      <c r="A555" s="9" t="b">
        <v>1</v>
      </c>
      <c r="B555" s="9" t="s">
        <v>1779</v>
      </c>
      <c r="C555" s="9">
        <v>2</v>
      </c>
      <c r="D555" s="9">
        <v>3</v>
      </c>
      <c r="E555" s="9" t="s">
        <v>428</v>
      </c>
      <c r="F555" s="9" t="s">
        <v>1629</v>
      </c>
      <c r="G555" s="9" t="s">
        <v>655</v>
      </c>
      <c r="H555" s="9" t="s">
        <v>654</v>
      </c>
      <c r="I555" s="9" t="s">
        <v>653</v>
      </c>
    </row>
    <row r="556" spans="1:9">
      <c r="A556" s="9" t="b">
        <v>1</v>
      </c>
      <c r="B556" s="9" t="s">
        <v>1780</v>
      </c>
      <c r="C556" s="9">
        <v>2</v>
      </c>
      <c r="D556" s="9">
        <v>3</v>
      </c>
      <c r="E556" s="35" t="s">
        <v>603</v>
      </c>
      <c r="F556" s="9" t="s">
        <v>1630</v>
      </c>
      <c r="G556" s="9" t="s">
        <v>655</v>
      </c>
      <c r="H556" s="9" t="s">
        <v>654</v>
      </c>
      <c r="I556" s="9" t="s">
        <v>653</v>
      </c>
    </row>
    <row r="557" spans="1:9">
      <c r="A557" s="9" t="b">
        <v>1</v>
      </c>
      <c r="B557" s="9" t="s">
        <v>1781</v>
      </c>
      <c r="C557" s="9">
        <v>2</v>
      </c>
      <c r="D557" s="9">
        <v>3</v>
      </c>
      <c r="E557" s="23" t="s">
        <v>267</v>
      </c>
      <c r="F557" s="9" t="s">
        <v>1631</v>
      </c>
      <c r="G557" s="9" t="s">
        <v>655</v>
      </c>
      <c r="H557" s="9" t="s">
        <v>654</v>
      </c>
      <c r="I557" s="9" t="s">
        <v>653</v>
      </c>
    </row>
    <row r="558" spans="1:9">
      <c r="A558" s="9" t="b">
        <v>1</v>
      </c>
      <c r="B558" s="9" t="s">
        <v>1782</v>
      </c>
      <c r="C558" s="9">
        <v>3</v>
      </c>
      <c r="D558" s="9">
        <v>5</v>
      </c>
      <c r="E558" s="32" t="s">
        <v>236</v>
      </c>
      <c r="F558" s="9" t="s">
        <v>1632</v>
      </c>
      <c r="G558" s="9" t="s">
        <v>655</v>
      </c>
      <c r="H558" s="9" t="s">
        <v>654</v>
      </c>
      <c r="I558" s="9" t="s">
        <v>653</v>
      </c>
    </row>
    <row r="559" spans="1:9">
      <c r="A559" s="9" t="b">
        <v>1</v>
      </c>
      <c r="B559" s="9" t="s">
        <v>1783</v>
      </c>
      <c r="C559" s="9">
        <v>3</v>
      </c>
      <c r="D559" s="9">
        <v>5</v>
      </c>
      <c r="E559" s="29" t="s">
        <v>595</v>
      </c>
      <c r="F559" s="9" t="s">
        <v>1633</v>
      </c>
      <c r="G559" s="9" t="s">
        <v>655</v>
      </c>
      <c r="H559" s="9" t="s">
        <v>654</v>
      </c>
      <c r="I559" s="9" t="s">
        <v>653</v>
      </c>
    </row>
    <row r="560" spans="1:9">
      <c r="A560" s="9" t="b">
        <v>1</v>
      </c>
      <c r="B560" s="9" t="s">
        <v>1784</v>
      </c>
      <c r="C560" s="9">
        <v>3</v>
      </c>
      <c r="D560" s="9">
        <v>5</v>
      </c>
      <c r="E560" s="9" t="s">
        <v>410</v>
      </c>
      <c r="F560" s="9" t="s">
        <v>1634</v>
      </c>
      <c r="G560" s="9" t="s">
        <v>655</v>
      </c>
      <c r="H560" s="9" t="s">
        <v>654</v>
      </c>
      <c r="I560" s="9" t="s">
        <v>653</v>
      </c>
    </row>
    <row r="561" spans="1:9">
      <c r="A561" s="9" t="b">
        <v>1</v>
      </c>
      <c r="B561" s="9" t="s">
        <v>1785</v>
      </c>
      <c r="C561" s="9">
        <v>3</v>
      </c>
      <c r="D561" s="9">
        <v>5</v>
      </c>
      <c r="E561" s="9" t="s">
        <v>340</v>
      </c>
      <c r="F561" s="9" t="s">
        <v>1635</v>
      </c>
      <c r="G561" s="9" t="s">
        <v>655</v>
      </c>
      <c r="H561" s="9" t="s">
        <v>654</v>
      </c>
      <c r="I561" s="9" t="s">
        <v>653</v>
      </c>
    </row>
    <row r="562" spans="1:9">
      <c r="A562" s="9" t="b">
        <v>1</v>
      </c>
      <c r="B562" s="9" t="s">
        <v>1786</v>
      </c>
      <c r="C562" s="9">
        <v>3</v>
      </c>
      <c r="D562" s="9">
        <v>5</v>
      </c>
      <c r="E562" s="9" t="s">
        <v>304</v>
      </c>
      <c r="F562" s="9" t="s">
        <v>1636</v>
      </c>
      <c r="G562" s="9" t="s">
        <v>655</v>
      </c>
      <c r="H562" s="9" t="s">
        <v>654</v>
      </c>
      <c r="I562" s="9" t="s">
        <v>653</v>
      </c>
    </row>
    <row r="563" spans="1:9">
      <c r="A563" s="9" t="b">
        <v>1</v>
      </c>
      <c r="B563" s="9" t="s">
        <v>1787</v>
      </c>
      <c r="C563" s="9">
        <v>3</v>
      </c>
      <c r="D563" s="9">
        <v>5</v>
      </c>
      <c r="E563" s="9" t="s">
        <v>58</v>
      </c>
      <c r="F563" s="9" t="s">
        <v>1637</v>
      </c>
      <c r="G563" s="9" t="s">
        <v>655</v>
      </c>
      <c r="H563" s="9" t="s">
        <v>654</v>
      </c>
      <c r="I563" s="9" t="s">
        <v>653</v>
      </c>
    </row>
    <row r="564" spans="1:9">
      <c r="A564" s="9" t="b">
        <v>1</v>
      </c>
      <c r="B564" s="9" t="s">
        <v>1788</v>
      </c>
      <c r="C564" s="9">
        <v>3</v>
      </c>
      <c r="D564" s="9">
        <v>5</v>
      </c>
      <c r="E564" s="9" t="s">
        <v>233</v>
      </c>
      <c r="F564" s="9" t="s">
        <v>1638</v>
      </c>
      <c r="G564" s="9" t="s">
        <v>655</v>
      </c>
      <c r="H564" s="9" t="s">
        <v>654</v>
      </c>
      <c r="I564" s="9" t="s">
        <v>653</v>
      </c>
    </row>
    <row r="565" spans="1:9">
      <c r="A565" s="9" t="b">
        <v>1</v>
      </c>
      <c r="B565" s="9" t="s">
        <v>1789</v>
      </c>
      <c r="C565" s="9">
        <v>3</v>
      </c>
      <c r="D565" s="9">
        <v>5</v>
      </c>
      <c r="E565" s="32" t="s">
        <v>236</v>
      </c>
      <c r="F565" s="9" t="s">
        <v>1639</v>
      </c>
      <c r="G565" s="9" t="s">
        <v>655</v>
      </c>
      <c r="H565" s="9" t="s">
        <v>654</v>
      </c>
      <c r="I565" s="9" t="s">
        <v>653</v>
      </c>
    </row>
    <row r="566" spans="1:9">
      <c r="A566" s="9" t="b">
        <v>1</v>
      </c>
      <c r="B566" s="9" t="s">
        <v>1790</v>
      </c>
      <c r="C566" s="9">
        <v>3</v>
      </c>
      <c r="D566" s="9">
        <v>5</v>
      </c>
      <c r="E566" s="29" t="s">
        <v>595</v>
      </c>
      <c r="F566" s="9" t="s">
        <v>1640</v>
      </c>
      <c r="G566" s="9" t="s">
        <v>655</v>
      </c>
      <c r="H566" s="9" t="s">
        <v>654</v>
      </c>
      <c r="I566" s="9" t="s">
        <v>653</v>
      </c>
    </row>
    <row r="567" spans="1:9">
      <c r="A567" s="9" t="b">
        <v>1</v>
      </c>
      <c r="B567" s="9" t="s">
        <v>1791</v>
      </c>
      <c r="C567" s="9">
        <v>3</v>
      </c>
      <c r="D567" s="9">
        <v>5</v>
      </c>
      <c r="E567" s="28" t="s">
        <v>167</v>
      </c>
      <c r="F567" s="9" t="s">
        <v>1641</v>
      </c>
      <c r="G567" s="9" t="s">
        <v>655</v>
      </c>
      <c r="H567" s="9" t="s">
        <v>654</v>
      </c>
      <c r="I567" s="9" t="s">
        <v>653</v>
      </c>
    </row>
    <row r="568" spans="1:9">
      <c r="A568" s="9" t="b">
        <v>1</v>
      </c>
      <c r="B568" s="9" t="s">
        <v>1792</v>
      </c>
      <c r="C568" s="9">
        <v>3</v>
      </c>
      <c r="D568" s="9">
        <v>5</v>
      </c>
      <c r="E568" s="9" t="s">
        <v>153</v>
      </c>
      <c r="F568" s="9" t="s">
        <v>1642</v>
      </c>
      <c r="G568" s="9" t="s">
        <v>655</v>
      </c>
      <c r="H568" s="9" t="s">
        <v>654</v>
      </c>
      <c r="I568" s="9" t="s">
        <v>653</v>
      </c>
    </row>
    <row r="569" spans="1:9">
      <c r="A569" s="9" t="b">
        <v>1</v>
      </c>
      <c r="B569" s="9" t="s">
        <v>1793</v>
      </c>
      <c r="C569" s="9">
        <v>4</v>
      </c>
      <c r="D569" s="9">
        <v>7</v>
      </c>
      <c r="E569" s="9" t="s">
        <v>297</v>
      </c>
      <c r="F569" s="9" t="s">
        <v>1643</v>
      </c>
      <c r="G569" s="9" t="s">
        <v>655</v>
      </c>
      <c r="H569" s="9" t="s">
        <v>654</v>
      </c>
      <c r="I569" s="9" t="s">
        <v>653</v>
      </c>
    </row>
    <row r="570" spans="1:9">
      <c r="A570" s="9" t="b">
        <v>1</v>
      </c>
      <c r="B570" s="9" t="s">
        <v>1794</v>
      </c>
      <c r="C570" s="9">
        <v>4</v>
      </c>
      <c r="D570" s="9">
        <v>7</v>
      </c>
      <c r="E570" s="9" t="s">
        <v>189</v>
      </c>
      <c r="F570" s="9" t="s">
        <v>1644</v>
      </c>
      <c r="G570" s="9" t="s">
        <v>655</v>
      </c>
      <c r="H570" s="9" t="s">
        <v>654</v>
      </c>
      <c r="I570" s="9" t="s">
        <v>653</v>
      </c>
    </row>
    <row r="571" spans="1:9">
      <c r="A571" s="9" t="b">
        <v>1</v>
      </c>
      <c r="B571" s="9" t="s">
        <v>1795</v>
      </c>
      <c r="C571" s="9">
        <v>4</v>
      </c>
      <c r="D571" s="9">
        <v>7</v>
      </c>
      <c r="E571" s="28" t="s">
        <v>167</v>
      </c>
      <c r="F571" s="9" t="s">
        <v>1645</v>
      </c>
      <c r="G571" s="9" t="s">
        <v>655</v>
      </c>
      <c r="H571" s="9" t="s">
        <v>654</v>
      </c>
      <c r="I571" s="9" t="s">
        <v>653</v>
      </c>
    </row>
    <row r="572" spans="1:9">
      <c r="A572" s="9" t="b">
        <v>1</v>
      </c>
      <c r="B572" s="9" t="s">
        <v>1796</v>
      </c>
      <c r="C572" s="9">
        <v>4</v>
      </c>
      <c r="D572" s="9">
        <v>7</v>
      </c>
      <c r="E572" s="9" t="s">
        <v>429</v>
      </c>
      <c r="F572" s="9" t="s">
        <v>1646</v>
      </c>
      <c r="G572" s="9" t="s">
        <v>655</v>
      </c>
      <c r="H572" s="9" t="s">
        <v>654</v>
      </c>
      <c r="I572" s="9" t="s">
        <v>653</v>
      </c>
    </row>
    <row r="573" spans="1:9">
      <c r="A573" s="9" t="b">
        <v>1</v>
      </c>
      <c r="B573" s="9" t="s">
        <v>1797</v>
      </c>
      <c r="C573" s="9">
        <v>4</v>
      </c>
      <c r="D573" s="9">
        <v>7</v>
      </c>
      <c r="E573" s="9" t="s">
        <v>89</v>
      </c>
      <c r="F573" s="9" t="s">
        <v>1647</v>
      </c>
      <c r="G573" s="9" t="s">
        <v>655</v>
      </c>
      <c r="H573" s="9" t="s">
        <v>654</v>
      </c>
      <c r="I573" s="9" t="s">
        <v>653</v>
      </c>
    </row>
    <row r="574" spans="1:9">
      <c r="A574" s="9" t="b">
        <v>1</v>
      </c>
      <c r="B574" s="9" t="s">
        <v>1798</v>
      </c>
      <c r="C574" s="9">
        <v>5</v>
      </c>
      <c r="D574" s="9">
        <v>9</v>
      </c>
      <c r="E574" s="9" t="s">
        <v>107</v>
      </c>
      <c r="F574" s="9" t="s">
        <v>1648</v>
      </c>
      <c r="G574" s="9" t="s">
        <v>655</v>
      </c>
      <c r="H574" s="9" t="s">
        <v>654</v>
      </c>
      <c r="I574" s="9" t="s">
        <v>653</v>
      </c>
    </row>
    <row r="575" spans="1:9">
      <c r="A575" s="9" t="b">
        <v>1</v>
      </c>
      <c r="B575" s="9" t="s">
        <v>1799</v>
      </c>
      <c r="C575" s="9">
        <v>5</v>
      </c>
      <c r="D575" s="9">
        <v>9</v>
      </c>
      <c r="E575" s="34" t="s">
        <v>488</v>
      </c>
      <c r="F575" s="9" t="s">
        <v>1649</v>
      </c>
      <c r="G575" s="9" t="s">
        <v>655</v>
      </c>
      <c r="H575" s="9" t="s">
        <v>654</v>
      </c>
      <c r="I575" s="9" t="s">
        <v>653</v>
      </c>
    </row>
    <row r="576" spans="1:9">
      <c r="A576" s="9" t="b">
        <v>1</v>
      </c>
      <c r="B576" s="9" t="s">
        <v>1800</v>
      </c>
      <c r="C576" s="9">
        <v>5</v>
      </c>
      <c r="D576" s="9">
        <v>9</v>
      </c>
      <c r="E576" s="9" t="s">
        <v>181</v>
      </c>
      <c r="F576" s="9" t="s">
        <v>1650</v>
      </c>
      <c r="G576" s="9" t="s">
        <v>655</v>
      </c>
      <c r="H576" s="9" t="s">
        <v>654</v>
      </c>
      <c r="I576" s="9" t="s">
        <v>653</v>
      </c>
    </row>
    <row r="577" spans="1:9">
      <c r="A577" s="9" t="b">
        <v>1</v>
      </c>
      <c r="B577" s="9" t="s">
        <v>1801</v>
      </c>
      <c r="C577" s="9">
        <v>5</v>
      </c>
      <c r="D577" s="9">
        <v>9</v>
      </c>
      <c r="E577" s="9" t="s">
        <v>358</v>
      </c>
      <c r="F577" s="9" t="s">
        <v>1651</v>
      </c>
      <c r="G577" s="9" t="s">
        <v>655</v>
      </c>
      <c r="H577" s="9" t="s">
        <v>654</v>
      </c>
      <c r="I577" s="9" t="s">
        <v>653</v>
      </c>
    </row>
    <row r="578" spans="1:9">
      <c r="A578" s="9" t="b">
        <v>1</v>
      </c>
      <c r="B578" s="9" t="s">
        <v>1834</v>
      </c>
      <c r="C578" s="9">
        <v>5</v>
      </c>
      <c r="D578" s="9">
        <v>9</v>
      </c>
      <c r="E578" s="34" t="s">
        <v>488</v>
      </c>
      <c r="F578" s="9" t="s">
        <v>1652</v>
      </c>
      <c r="G578" s="9" t="s">
        <v>655</v>
      </c>
      <c r="H578" s="9" t="s">
        <v>654</v>
      </c>
      <c r="I578" s="9" t="s">
        <v>653</v>
      </c>
    </row>
    <row r="579" spans="1:9">
      <c r="A579" s="9" t="b">
        <v>1</v>
      </c>
      <c r="B579" s="9" t="s">
        <v>1802</v>
      </c>
      <c r="C579" s="9">
        <v>6</v>
      </c>
      <c r="D579" s="9">
        <v>12</v>
      </c>
      <c r="E579" s="9" t="s">
        <v>95</v>
      </c>
      <c r="F579" s="9" t="s">
        <v>1653</v>
      </c>
      <c r="G579" s="9" t="s">
        <v>655</v>
      </c>
      <c r="H579" s="9" t="s">
        <v>654</v>
      </c>
      <c r="I579" s="9" t="s">
        <v>653</v>
      </c>
    </row>
    <row r="580" spans="1:9">
      <c r="A580" s="9" t="b">
        <v>1</v>
      </c>
      <c r="B580" s="9" t="s">
        <v>1803</v>
      </c>
      <c r="C580" s="9">
        <v>6</v>
      </c>
      <c r="D580" s="9">
        <v>12</v>
      </c>
      <c r="E580" s="9" t="s">
        <v>84</v>
      </c>
      <c r="F580" s="9" t="s">
        <v>1654</v>
      </c>
      <c r="G580" s="9" t="s">
        <v>655</v>
      </c>
      <c r="H580" s="9" t="s">
        <v>654</v>
      </c>
      <c r="I580" s="9" t="s">
        <v>653</v>
      </c>
    </row>
    <row r="581" spans="1:9">
      <c r="A581" s="9" t="b">
        <v>1</v>
      </c>
      <c r="B581" s="9" t="s">
        <v>1804</v>
      </c>
      <c r="C581" s="9">
        <v>6</v>
      </c>
      <c r="D581" s="9">
        <v>12</v>
      </c>
      <c r="E581" s="9" t="s">
        <v>471</v>
      </c>
      <c r="F581" s="9" t="s">
        <v>1655</v>
      </c>
      <c r="G581" s="9" t="s">
        <v>655</v>
      </c>
      <c r="H581" s="9" t="s">
        <v>654</v>
      </c>
      <c r="I581" s="9" t="s">
        <v>653</v>
      </c>
    </row>
    <row r="582" spans="1:9">
      <c r="A582" s="9" t="b">
        <v>1</v>
      </c>
      <c r="B582" s="9" t="s">
        <v>1805</v>
      </c>
      <c r="C582" s="9">
        <v>7</v>
      </c>
      <c r="D582" s="9">
        <v>14</v>
      </c>
      <c r="E582" s="9" t="s">
        <v>221</v>
      </c>
      <c r="F582" s="9" t="s">
        <v>1656</v>
      </c>
      <c r="G582" s="9" t="s">
        <v>655</v>
      </c>
      <c r="H582" s="9" t="s">
        <v>654</v>
      </c>
      <c r="I582" s="9" t="s">
        <v>653</v>
      </c>
    </row>
    <row r="583" spans="1:9">
      <c r="A583" s="9" t="b">
        <v>1</v>
      </c>
      <c r="B583" s="9" t="s">
        <v>1806</v>
      </c>
      <c r="C583" s="9">
        <v>7</v>
      </c>
      <c r="D583" s="9">
        <v>14</v>
      </c>
      <c r="E583" s="9" t="s">
        <v>579</v>
      </c>
      <c r="F583" s="9" t="s">
        <v>1657</v>
      </c>
      <c r="G583" s="9" t="s">
        <v>655</v>
      </c>
      <c r="H583" s="9" t="s">
        <v>654</v>
      </c>
      <c r="I583" s="9" t="s">
        <v>653</v>
      </c>
    </row>
    <row r="584" spans="1:9">
      <c r="A584" s="9" t="b">
        <v>1</v>
      </c>
      <c r="B584" s="9" t="s">
        <v>1807</v>
      </c>
      <c r="C584" s="9">
        <v>7</v>
      </c>
      <c r="D584" s="9">
        <v>14</v>
      </c>
      <c r="E584" s="41" t="s">
        <v>26</v>
      </c>
      <c r="F584" s="9" t="s">
        <v>1658</v>
      </c>
      <c r="G584" s="9" t="s">
        <v>655</v>
      </c>
      <c r="H584" s="9" t="s">
        <v>654</v>
      </c>
      <c r="I584" s="9" t="s">
        <v>653</v>
      </c>
    </row>
    <row r="585" spans="1:9">
      <c r="A585" s="9" t="b">
        <v>1</v>
      </c>
      <c r="B585" s="9" t="s">
        <v>1808</v>
      </c>
      <c r="C585" s="9">
        <v>7</v>
      </c>
      <c r="D585" s="9">
        <v>14</v>
      </c>
      <c r="E585" s="9" t="s">
        <v>212</v>
      </c>
      <c r="F585" s="9" t="s">
        <v>1659</v>
      </c>
      <c r="G585" s="9" t="s">
        <v>655</v>
      </c>
      <c r="H585" s="9" t="s">
        <v>654</v>
      </c>
      <c r="I585" s="9" t="s">
        <v>653</v>
      </c>
    </row>
    <row r="586" spans="1:9">
      <c r="A586" s="9" t="b">
        <v>1</v>
      </c>
      <c r="B586" s="9" t="s">
        <v>1809</v>
      </c>
      <c r="C586" s="9">
        <v>7</v>
      </c>
      <c r="D586" s="9">
        <v>14</v>
      </c>
      <c r="E586" s="41" t="s">
        <v>26</v>
      </c>
      <c r="F586" s="9" t="s">
        <v>1660</v>
      </c>
      <c r="G586" s="9" t="s">
        <v>655</v>
      </c>
      <c r="H586" s="9" t="s">
        <v>654</v>
      </c>
      <c r="I586" s="9" t="s">
        <v>653</v>
      </c>
    </row>
    <row r="587" spans="1:9">
      <c r="A587" s="9" t="b">
        <v>1</v>
      </c>
      <c r="B587" s="9" t="s">
        <v>1810</v>
      </c>
      <c r="C587" s="9">
        <v>7</v>
      </c>
      <c r="D587" s="9">
        <v>14</v>
      </c>
      <c r="E587" s="9" t="s">
        <v>228</v>
      </c>
      <c r="F587" s="9" t="s">
        <v>1661</v>
      </c>
      <c r="G587" s="9" t="s">
        <v>655</v>
      </c>
      <c r="H587" s="9" t="s">
        <v>654</v>
      </c>
      <c r="I587" s="9" t="s">
        <v>653</v>
      </c>
    </row>
    <row r="588" spans="1:9">
      <c r="A588" s="9" t="b">
        <v>1</v>
      </c>
      <c r="B588" s="9" t="s">
        <v>1811</v>
      </c>
      <c r="C588" s="9">
        <v>8</v>
      </c>
      <c r="D588" s="9">
        <v>16</v>
      </c>
      <c r="E588" s="9" t="s">
        <v>238</v>
      </c>
      <c r="F588" s="9" t="s">
        <v>1662</v>
      </c>
      <c r="G588" s="9" t="s">
        <v>655</v>
      </c>
      <c r="H588" s="9" t="s">
        <v>654</v>
      </c>
      <c r="I588" s="9" t="s">
        <v>653</v>
      </c>
    </row>
    <row r="589" spans="1:9">
      <c r="A589" s="9" t="b">
        <v>1</v>
      </c>
      <c r="B589" s="9" t="s">
        <v>1812</v>
      </c>
      <c r="C589" s="9">
        <v>8</v>
      </c>
      <c r="D589" s="9">
        <v>16</v>
      </c>
      <c r="E589" s="9" t="s">
        <v>193</v>
      </c>
      <c r="F589" s="9" t="s">
        <v>1663</v>
      </c>
      <c r="G589" s="9" t="s">
        <v>655</v>
      </c>
      <c r="H589" s="9" t="s">
        <v>654</v>
      </c>
      <c r="I589" s="9" t="s">
        <v>653</v>
      </c>
    </row>
    <row r="590" spans="1:9">
      <c r="A590" s="9" t="b">
        <v>1</v>
      </c>
      <c r="B590" s="9" t="s">
        <v>1813</v>
      </c>
      <c r="C590" s="9">
        <v>9</v>
      </c>
      <c r="D590" s="9">
        <v>18</v>
      </c>
      <c r="E590" s="9" t="s">
        <v>136</v>
      </c>
      <c r="F590" s="9" t="s">
        <v>1664</v>
      </c>
      <c r="G590" s="9" t="s">
        <v>655</v>
      </c>
      <c r="H590" s="9" t="s">
        <v>654</v>
      </c>
      <c r="I590" s="9" t="s">
        <v>653</v>
      </c>
    </row>
    <row r="591" spans="1:9">
      <c r="A591" s="9" t="b">
        <v>1</v>
      </c>
      <c r="B591" s="9" t="s">
        <v>1814</v>
      </c>
      <c r="C591" s="9">
        <v>10</v>
      </c>
      <c r="D591" s="9">
        <v>18</v>
      </c>
      <c r="E591" s="9" t="s">
        <v>548</v>
      </c>
      <c r="F591" s="9" t="s">
        <v>1665</v>
      </c>
      <c r="G591" s="9" t="s">
        <v>655</v>
      </c>
      <c r="H591" s="9" t="s">
        <v>654</v>
      </c>
      <c r="I591" s="9" t="s">
        <v>653</v>
      </c>
    </row>
    <row r="592" spans="1:9">
      <c r="A592" s="9" t="b">
        <v>1</v>
      </c>
      <c r="B592" s="9" t="s">
        <v>1815</v>
      </c>
      <c r="C592" s="9">
        <v>2</v>
      </c>
      <c r="D592" s="9">
        <v>3</v>
      </c>
      <c r="E592" s="9" t="s">
        <v>543</v>
      </c>
      <c r="F592" s="9" t="s">
        <v>1666</v>
      </c>
      <c r="G592" s="9" t="s">
        <v>655</v>
      </c>
      <c r="H592" s="9" t="s">
        <v>654</v>
      </c>
      <c r="I592" s="9" t="s">
        <v>1668</v>
      </c>
    </row>
    <row r="593" spans="1:9">
      <c r="A593" s="9" t="b">
        <v>1</v>
      </c>
      <c r="B593" s="9" t="s">
        <v>1816</v>
      </c>
      <c r="C593" s="9">
        <v>4</v>
      </c>
      <c r="D593" s="9">
        <v>7</v>
      </c>
      <c r="E593" s="9" t="s">
        <v>544</v>
      </c>
      <c r="F593" s="9" t="s">
        <v>1667</v>
      </c>
      <c r="G593" s="9" t="s">
        <v>655</v>
      </c>
      <c r="H593" s="9" t="s">
        <v>654</v>
      </c>
      <c r="I593" s="9" t="s">
        <v>1668</v>
      </c>
    </row>
    <row r="594" spans="1:9">
      <c r="A594" s="9" t="b">
        <v>1</v>
      </c>
      <c r="B594" s="9" t="s">
        <v>1817</v>
      </c>
      <c r="C594" s="9">
        <v>5</v>
      </c>
      <c r="D594" s="9">
        <v>9</v>
      </c>
      <c r="E594" s="21" t="s">
        <v>555</v>
      </c>
      <c r="F594" s="9" t="s">
        <v>1669</v>
      </c>
      <c r="G594" s="9" t="s">
        <v>655</v>
      </c>
      <c r="H594" s="9" t="s">
        <v>654</v>
      </c>
      <c r="I594" s="9" t="s">
        <v>1668</v>
      </c>
    </row>
    <row r="595" spans="1:9">
      <c r="A595" s="9" t="b">
        <v>1</v>
      </c>
      <c r="B595" s="9" t="s">
        <v>1818</v>
      </c>
      <c r="C595" s="9">
        <v>5</v>
      </c>
      <c r="D595" s="9">
        <v>9</v>
      </c>
      <c r="E595" s="49" t="s">
        <v>408</v>
      </c>
      <c r="F595" s="9" t="s">
        <v>1670</v>
      </c>
      <c r="G595" s="9" t="s">
        <v>655</v>
      </c>
      <c r="H595" s="9" t="s">
        <v>654</v>
      </c>
      <c r="I595" s="9" t="s">
        <v>1668</v>
      </c>
    </row>
    <row r="596" spans="1:9">
      <c r="A596" s="9" t="b">
        <v>1</v>
      </c>
      <c r="B596" s="9" t="s">
        <v>1819</v>
      </c>
      <c r="C596" s="9">
        <v>5</v>
      </c>
      <c r="D596" s="9">
        <v>9</v>
      </c>
      <c r="E596" s="9" t="s">
        <v>398</v>
      </c>
      <c r="F596" s="9" t="s">
        <v>1671</v>
      </c>
      <c r="G596" s="9" t="s">
        <v>655</v>
      </c>
      <c r="H596" s="9" t="s">
        <v>654</v>
      </c>
      <c r="I596" s="9" t="s">
        <v>1668</v>
      </c>
    </row>
    <row r="597" spans="1:9">
      <c r="A597" s="9" t="b">
        <v>1</v>
      </c>
      <c r="B597" s="9" t="s">
        <v>1820</v>
      </c>
      <c r="C597" s="9">
        <v>5</v>
      </c>
      <c r="D597" s="9">
        <v>9</v>
      </c>
      <c r="E597" s="49" t="s">
        <v>408</v>
      </c>
      <c r="F597" s="9" t="s">
        <v>1672</v>
      </c>
      <c r="G597" s="9" t="s">
        <v>655</v>
      </c>
      <c r="H597" s="9" t="s">
        <v>654</v>
      </c>
      <c r="I597" s="9" t="s">
        <v>1668</v>
      </c>
    </row>
    <row r="598" spans="1:9">
      <c r="A598" s="9" t="b">
        <v>1</v>
      </c>
      <c r="B598" s="9" t="s">
        <v>1821</v>
      </c>
      <c r="C598" s="9">
        <v>5</v>
      </c>
      <c r="D598" s="9">
        <v>9</v>
      </c>
      <c r="E598" s="21" t="s">
        <v>555</v>
      </c>
      <c r="F598" s="9" t="s">
        <v>1673</v>
      </c>
      <c r="G598" s="9" t="s">
        <v>655</v>
      </c>
      <c r="H598" s="9" t="s">
        <v>654</v>
      </c>
      <c r="I598" s="9" t="s">
        <v>1668</v>
      </c>
    </row>
    <row r="599" spans="1:9">
      <c r="A599" s="9" t="b">
        <v>1</v>
      </c>
      <c r="B599" s="9" t="s">
        <v>1822</v>
      </c>
      <c r="C599" s="9">
        <v>5</v>
      </c>
      <c r="D599" s="9">
        <v>9</v>
      </c>
      <c r="E599" s="9" t="s">
        <v>596</v>
      </c>
      <c r="F599" s="9" t="s">
        <v>1674</v>
      </c>
      <c r="G599" s="9" t="s">
        <v>655</v>
      </c>
      <c r="H599" s="9" t="s">
        <v>654</v>
      </c>
      <c r="I599" s="9" t="s">
        <v>1668</v>
      </c>
    </row>
    <row r="600" spans="1:9">
      <c r="A600" s="9" t="b">
        <v>1</v>
      </c>
      <c r="B600" s="9" t="s">
        <v>1823</v>
      </c>
      <c r="C600" s="9">
        <v>6</v>
      </c>
      <c r="D600" s="9">
        <v>12</v>
      </c>
      <c r="E600" s="9" t="s">
        <v>354</v>
      </c>
      <c r="F600" s="9" t="s">
        <v>1675</v>
      </c>
      <c r="G600" s="9" t="s">
        <v>655</v>
      </c>
      <c r="H600" s="9" t="s">
        <v>654</v>
      </c>
      <c r="I600" s="9" t="s">
        <v>1668</v>
      </c>
    </row>
    <row r="601" spans="1:9">
      <c r="A601" s="9" t="b">
        <v>1</v>
      </c>
      <c r="B601" s="9" t="s">
        <v>1824</v>
      </c>
      <c r="C601" s="9">
        <v>6</v>
      </c>
      <c r="D601" s="9">
        <v>12</v>
      </c>
      <c r="E601" s="9" t="s">
        <v>480</v>
      </c>
      <c r="F601" s="9" t="s">
        <v>1676</v>
      </c>
      <c r="G601" s="9" t="s">
        <v>655</v>
      </c>
      <c r="H601" s="9" t="s">
        <v>654</v>
      </c>
      <c r="I601" s="9" t="s">
        <v>1668</v>
      </c>
    </row>
    <row r="602" spans="1:9">
      <c r="A602" s="9" t="b">
        <v>1</v>
      </c>
      <c r="B602" s="9" t="s">
        <v>1825</v>
      </c>
      <c r="C602" s="9">
        <v>6</v>
      </c>
      <c r="D602" s="9">
        <v>12</v>
      </c>
      <c r="E602" s="9" t="s">
        <v>231</v>
      </c>
      <c r="F602" s="9" t="s">
        <v>1677</v>
      </c>
      <c r="G602" s="9" t="s">
        <v>655</v>
      </c>
      <c r="H602" s="9" t="s">
        <v>654</v>
      </c>
      <c r="I602" s="9" t="s">
        <v>1668</v>
      </c>
    </row>
    <row r="603" spans="1:9">
      <c r="A603" s="9" t="b">
        <v>1</v>
      </c>
      <c r="B603" s="9" t="s">
        <v>1826</v>
      </c>
      <c r="C603" s="9">
        <v>6</v>
      </c>
      <c r="D603" s="9">
        <v>12</v>
      </c>
      <c r="E603" s="9" t="s">
        <v>70</v>
      </c>
      <c r="F603" s="9" t="s">
        <v>1678</v>
      </c>
      <c r="G603" s="9" t="s">
        <v>655</v>
      </c>
      <c r="H603" s="9" t="s">
        <v>654</v>
      </c>
      <c r="I603" s="9" t="s">
        <v>1668</v>
      </c>
    </row>
    <row r="604" spans="1:9">
      <c r="A604" s="9" t="b">
        <v>1</v>
      </c>
      <c r="B604" s="9" t="s">
        <v>1827</v>
      </c>
      <c r="C604" s="9">
        <v>8</v>
      </c>
      <c r="D604" s="9">
        <v>16</v>
      </c>
      <c r="E604" s="9" t="s">
        <v>266</v>
      </c>
      <c r="F604" s="9" t="s">
        <v>1679</v>
      </c>
      <c r="G604" s="9" t="s">
        <v>655</v>
      </c>
      <c r="H604" s="9" t="s">
        <v>654</v>
      </c>
      <c r="I604" s="9" t="s">
        <v>1668</v>
      </c>
    </row>
    <row r="605" spans="1:9">
      <c r="A605" s="9" t="b">
        <v>1</v>
      </c>
      <c r="B605" s="9" t="s">
        <v>1828</v>
      </c>
      <c r="C605" s="9">
        <v>8</v>
      </c>
      <c r="D605" s="9">
        <v>16</v>
      </c>
      <c r="E605" s="9" t="s">
        <v>246</v>
      </c>
      <c r="F605" s="9" t="s">
        <v>1680</v>
      </c>
      <c r="G605" s="9" t="s">
        <v>655</v>
      </c>
      <c r="H605" s="9" t="s">
        <v>654</v>
      </c>
      <c r="I605" s="9" t="s">
        <v>1668</v>
      </c>
    </row>
    <row r="606" spans="1:9">
      <c r="A606" s="9" t="b">
        <v>1</v>
      </c>
      <c r="B606" s="9" t="s">
        <v>1829</v>
      </c>
      <c r="C606" s="9">
        <v>9</v>
      </c>
      <c r="D606" s="9">
        <v>18</v>
      </c>
      <c r="E606" s="9" t="s">
        <v>260</v>
      </c>
      <c r="F606" s="9" t="s">
        <v>1681</v>
      </c>
      <c r="G606" s="9" t="s">
        <v>655</v>
      </c>
      <c r="H606" s="9" t="s">
        <v>654</v>
      </c>
      <c r="I606" s="9" t="s">
        <v>1668</v>
      </c>
    </row>
    <row r="607" spans="1:9">
      <c r="A607" s="9" t="b">
        <v>1</v>
      </c>
      <c r="B607" s="9" t="s">
        <v>1830</v>
      </c>
      <c r="C607" s="13" t="s">
        <v>1371</v>
      </c>
      <c r="D607" s="9">
        <v>18</v>
      </c>
      <c r="E607" s="9" t="s">
        <v>312</v>
      </c>
      <c r="F607" s="9" t="s">
        <v>1682</v>
      </c>
      <c r="G607" s="9" t="s">
        <v>655</v>
      </c>
      <c r="H607" s="9" t="s">
        <v>654</v>
      </c>
      <c r="I607" s="9" t="s">
        <v>1668</v>
      </c>
    </row>
    <row r="608" spans="1:9">
      <c r="A608" s="9" t="b">
        <v>1</v>
      </c>
      <c r="B608" s="9" t="s">
        <v>1831</v>
      </c>
      <c r="C608" s="9">
        <v>4</v>
      </c>
      <c r="D608" s="9">
        <v>7</v>
      </c>
      <c r="E608" s="48" t="s">
        <v>367</v>
      </c>
      <c r="F608" s="9" t="s">
        <v>1683</v>
      </c>
      <c r="G608" s="9" t="s">
        <v>655</v>
      </c>
      <c r="H608" s="9" t="s">
        <v>654</v>
      </c>
      <c r="I608" s="9" t="s">
        <v>1684</v>
      </c>
    </row>
    <row r="609" spans="1:9">
      <c r="A609" s="9" t="b">
        <v>1</v>
      </c>
      <c r="B609" s="9" t="s">
        <v>1832</v>
      </c>
      <c r="C609" s="9">
        <v>1</v>
      </c>
      <c r="D609" s="9">
        <v>1</v>
      </c>
      <c r="E609" s="9" t="s">
        <v>657</v>
      </c>
      <c r="F609" s="9" t="s">
        <v>803</v>
      </c>
      <c r="G609" s="9" t="s">
        <v>655</v>
      </c>
      <c r="H609" s="9" t="s">
        <v>654</v>
      </c>
      <c r="I609" s="9" t="s">
        <v>657</v>
      </c>
    </row>
    <row r="610" spans="1:9">
      <c r="A610" s="9" t="b">
        <v>1</v>
      </c>
      <c r="B610" s="9" t="s">
        <v>1833</v>
      </c>
      <c r="C610" s="9">
        <v>5</v>
      </c>
      <c r="D610" s="9">
        <v>9</v>
      </c>
      <c r="E610" s="9" t="s">
        <v>406</v>
      </c>
      <c r="F610" s="9" t="s">
        <v>1685</v>
      </c>
      <c r="G610" s="9" t="s">
        <v>655</v>
      </c>
      <c r="H610" s="9" t="s">
        <v>654</v>
      </c>
      <c r="I610" s="9" t="s">
        <v>406</v>
      </c>
    </row>
  </sheetData>
  <sortState xmlns:xlrd2="http://schemas.microsoft.com/office/spreadsheetml/2017/richdata2" ref="A2:K610">
    <sortCondition ref="G2:G610"/>
    <sortCondition ref="H2:H610"/>
    <sortCondition ref="A2:A610"/>
    <sortCondition ref="B2:B610"/>
    <sortCondition ref="E2:E610"/>
  </sortState>
  <phoneticPr fontId="18" type="noConversion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E3F9-9478-4D22-9475-A99866EE1A1F}">
  <dimension ref="A1:BG601"/>
  <sheetViews>
    <sheetView tabSelected="1" zoomScale="85" zoomScaleNormal="85" workbookViewId="0">
      <pane xSplit="1" ySplit="1" topLeftCell="B575" activePane="bottomRight" state="frozen"/>
      <selection pane="topRight" activeCell="B1" sqref="B1"/>
      <selection pane="bottomLeft" activeCell="A2" sqref="A2"/>
      <selection pane="bottomRight" activeCell="C586" sqref="C586"/>
    </sheetView>
  </sheetViews>
  <sheetFormatPr defaultRowHeight="14"/>
  <cols>
    <col min="1" max="1" width="43" style="9" bestFit="1" customWidth="1"/>
    <col min="2" max="2" width="13.1796875" style="9" bestFit="1" customWidth="1"/>
    <col min="3" max="3" width="12.7265625" style="9" bestFit="1" customWidth="1"/>
    <col min="4" max="4" width="13.6328125" style="9" bestFit="1" customWidth="1"/>
    <col min="5" max="5" width="17.1796875" style="9" bestFit="1" customWidth="1"/>
    <col min="6" max="6" width="53" style="9" bestFit="1" customWidth="1"/>
    <col min="7" max="7" width="15.08984375" style="9" bestFit="1" customWidth="1"/>
    <col min="8" max="8" width="12.7265625" style="9" bestFit="1" customWidth="1"/>
    <col min="9" max="9" width="16.08984375" style="9" bestFit="1" customWidth="1"/>
    <col min="10" max="10" width="10.54296875" style="9" hidden="1" customWidth="1"/>
    <col min="11" max="11" width="11.54296875" style="9" hidden="1" customWidth="1"/>
    <col min="12" max="12" width="10.1796875" style="9" hidden="1" customWidth="1"/>
    <col min="13" max="13" width="13.90625" style="9" hidden="1" customWidth="1"/>
    <col min="14" max="14" width="10.26953125" style="9" hidden="1" customWidth="1"/>
    <col min="15" max="15" width="12.6328125" style="9" hidden="1" customWidth="1"/>
    <col min="16" max="16" width="12.08984375" style="9" hidden="1" customWidth="1"/>
    <col min="17" max="17" width="7.7265625" style="9" hidden="1" customWidth="1"/>
    <col min="18" max="18" width="11" style="9" hidden="1" customWidth="1"/>
    <col min="19" max="19" width="14.453125" style="9" bestFit="1" customWidth="1"/>
    <col min="20" max="20" width="14" style="9" hidden="1" customWidth="1"/>
    <col min="21" max="21" width="12.6328125" style="9" hidden="1" customWidth="1"/>
    <col min="22" max="22" width="14" style="9" bestFit="1" customWidth="1"/>
    <col min="23" max="23" width="18.08984375" style="9" bestFit="1" customWidth="1"/>
    <col min="24" max="24" width="17.1796875" style="9" bestFit="1" customWidth="1"/>
    <col min="25" max="25" width="38.7265625" style="9" bestFit="1" customWidth="1"/>
    <col min="26" max="26" width="18.08984375" style="9" bestFit="1" customWidth="1"/>
    <col min="27" max="34" width="10.90625" style="9" bestFit="1" customWidth="1"/>
    <col min="35" max="35" width="11" style="9" bestFit="1" customWidth="1"/>
    <col min="36" max="37" width="10.90625" style="9" bestFit="1" customWidth="1"/>
    <col min="38" max="38" width="11" style="9" bestFit="1" customWidth="1"/>
    <col min="39" max="39" width="10.90625" style="9" bestFit="1" customWidth="1"/>
    <col min="40" max="40" width="11.54296875" style="9" bestFit="1" customWidth="1"/>
    <col min="41" max="42" width="10.81640625" style="9" bestFit="1" customWidth="1"/>
    <col min="43" max="44" width="12.6328125" style="9" bestFit="1" customWidth="1"/>
    <col min="45" max="46" width="14.453125" style="9" bestFit="1" customWidth="1"/>
    <col min="47" max="47" width="13.54296875" style="9" bestFit="1" customWidth="1"/>
    <col min="48" max="48" width="8.6328125" style="9" bestFit="1" customWidth="1"/>
    <col min="49" max="49" width="11.26953125" style="9" bestFit="1" customWidth="1"/>
    <col min="50" max="50" width="8.6328125" style="9" bestFit="1" customWidth="1"/>
    <col min="51" max="51" width="11.26953125" style="9" bestFit="1" customWidth="1"/>
    <col min="52" max="52" width="8.6328125" style="9" bestFit="1" customWidth="1"/>
    <col min="53" max="53" width="11.26953125" style="9" bestFit="1" customWidth="1"/>
    <col min="54" max="54" width="9.7265625" style="9" bestFit="1" customWidth="1"/>
    <col min="55" max="55" width="11.26953125" style="9" bestFit="1" customWidth="1"/>
    <col min="56" max="56" width="9.26953125" style="9" bestFit="1" customWidth="1"/>
    <col min="57" max="57" width="11.26953125" style="9" bestFit="1" customWidth="1"/>
    <col min="58" max="58" width="8.6328125" style="9" bestFit="1" customWidth="1"/>
    <col min="59" max="59" width="11.26953125" style="9" customWidth="1"/>
    <col min="60" max="16384" width="8.7265625" style="9"/>
  </cols>
  <sheetData>
    <row r="1" spans="1:59" ht="39">
      <c r="A1" s="11" t="s">
        <v>640</v>
      </c>
      <c r="B1" s="11" t="s">
        <v>665</v>
      </c>
      <c r="C1" s="11" t="s">
        <v>1317</v>
      </c>
      <c r="D1" s="11" t="s">
        <v>700</v>
      </c>
      <c r="E1" s="11" t="s">
        <v>1095</v>
      </c>
      <c r="F1" s="11" t="s">
        <v>792</v>
      </c>
      <c r="G1" s="11" t="s">
        <v>664</v>
      </c>
      <c r="H1" s="11" t="s">
        <v>663</v>
      </c>
      <c r="I1" s="11" t="s">
        <v>662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1" t="s">
        <v>1933</v>
      </c>
      <c r="T1" s="11" t="s">
        <v>1934</v>
      </c>
      <c r="U1" s="11" t="s">
        <v>1936</v>
      </c>
      <c r="V1" s="11" t="s">
        <v>1935</v>
      </c>
      <c r="W1" s="11" t="s">
        <v>1937</v>
      </c>
      <c r="X1" s="11" t="s">
        <v>1940</v>
      </c>
      <c r="Y1" s="11" t="s">
        <v>1948</v>
      </c>
      <c r="Z1" s="11" t="s">
        <v>1949</v>
      </c>
      <c r="AA1" s="54" t="s">
        <v>1966</v>
      </c>
      <c r="AB1" s="54" t="s">
        <v>1967</v>
      </c>
      <c r="AC1" s="54" t="s">
        <v>1968</v>
      </c>
      <c r="AD1" s="54" t="s">
        <v>1969</v>
      </c>
      <c r="AE1" s="54" t="s">
        <v>1970</v>
      </c>
      <c r="AF1" s="54" t="s">
        <v>1971</v>
      </c>
      <c r="AG1" s="54" t="s">
        <v>1972</v>
      </c>
      <c r="AH1" s="54" t="s">
        <v>1973</v>
      </c>
      <c r="AI1" s="54" t="s">
        <v>1974</v>
      </c>
      <c r="AJ1" s="54" t="s">
        <v>1975</v>
      </c>
      <c r="AK1" s="54" t="s">
        <v>1976</v>
      </c>
      <c r="AL1" s="54" t="s">
        <v>1977</v>
      </c>
      <c r="AM1" s="54" t="s">
        <v>1978</v>
      </c>
      <c r="AN1" s="54" t="s">
        <v>1979</v>
      </c>
      <c r="AO1" s="54" t="s">
        <v>1982</v>
      </c>
      <c r="AP1" s="54" t="s">
        <v>1983</v>
      </c>
      <c r="AQ1" s="54" t="s">
        <v>1980</v>
      </c>
      <c r="AR1" s="54" t="s">
        <v>1981</v>
      </c>
      <c r="AS1" s="54" t="s">
        <v>1984</v>
      </c>
      <c r="AT1" s="54" t="s">
        <v>1985</v>
      </c>
      <c r="AU1" s="54" t="s">
        <v>1990</v>
      </c>
      <c r="AV1" s="58" t="s">
        <v>2016</v>
      </c>
      <c r="AW1" s="58" t="s">
        <v>2018</v>
      </c>
      <c r="AX1" s="58" t="s">
        <v>2014</v>
      </c>
      <c r="AY1" s="58" t="s">
        <v>2022</v>
      </c>
      <c r="AZ1" s="58" t="s">
        <v>2015</v>
      </c>
      <c r="BA1" s="58" t="s">
        <v>2017</v>
      </c>
      <c r="BB1" s="58" t="s">
        <v>2019</v>
      </c>
      <c r="BC1" s="58" t="s">
        <v>2020</v>
      </c>
      <c r="BD1" s="58" t="s">
        <v>2003</v>
      </c>
      <c r="BE1" s="58" t="s">
        <v>2004</v>
      </c>
      <c r="BF1" s="58" t="s">
        <v>2005</v>
      </c>
      <c r="BG1" s="58" t="s">
        <v>2006</v>
      </c>
    </row>
    <row r="2" spans="1:59">
      <c r="A2" s="9" t="s">
        <v>607</v>
      </c>
      <c r="B2" s="9" t="s">
        <v>870</v>
      </c>
      <c r="C2" s="9">
        <v>1</v>
      </c>
      <c r="D2" s="9">
        <v>1</v>
      </c>
      <c r="E2" s="9" t="str">
        <f t="shared" ref="E2:E17" si="0">_xlfn.CONCAT(B2, RIGHT(_xlfn.CONCAT("0", D2), 2))</f>
        <v>BZ-1_01</v>
      </c>
      <c r="F2" s="9" t="s">
        <v>794</v>
      </c>
      <c r="G2" s="9" t="s">
        <v>655</v>
      </c>
      <c r="H2" s="9" t="s">
        <v>652</v>
      </c>
      <c r="J2" s="9" t="e">
        <f>MATCH($A2, 'Spells By School'!A:A, 0)</f>
        <v>#N/A</v>
      </c>
      <c r="K2" s="9">
        <f>MATCH($A2, 'Spells By School'!B:B, 0)</f>
        <v>38</v>
      </c>
      <c r="L2" s="9" t="e">
        <f>MATCH($A2, 'Spells By School'!C:C, 0)</f>
        <v>#N/A</v>
      </c>
      <c r="M2" s="9" t="e">
        <f>MATCH($A2, 'Spells By School'!D:D, 0)</f>
        <v>#N/A</v>
      </c>
      <c r="N2" s="9" t="e">
        <f>MATCH($A2, 'Spells By School'!E:E, 0)</f>
        <v>#N/A</v>
      </c>
      <c r="O2" s="9" t="e">
        <f>MATCH($A2, 'Spells By School'!F:F, 0)</f>
        <v>#N/A</v>
      </c>
      <c r="P2" s="9" t="e">
        <f ca="1">MATCH($A2, 'Spells By School'!G:G, 0)</f>
        <v>#N/A</v>
      </c>
      <c r="Q2" s="9" t="e">
        <f>MATCH($A2, 'Spells By School'!H:H, 0)</f>
        <v>#N/A</v>
      </c>
      <c r="R2" s="9" t="e">
        <f>MATCH($A2, 'Spells By School'!I:I, 0)</f>
        <v>#N/A</v>
      </c>
      <c r="S2" s="9" t="str">
        <f t="shared" ref="S2:S18" si="1">IF(ISNA($J2), IF(ISNA($K2), IF(ISNA($L2), IF(ISNA($M2), IF(ISNA($N2), IF(ISNA($O2), IF(ISNA($P2), IF(ISNA($Q2), IF(ISNA($R2), "###error###", R$1),Q$1),P$1),O$1),N$1),M$1),L$1),K$1),J$1)</f>
        <v>Conjuration</v>
      </c>
      <c r="T2" s="9" t="str">
        <f t="shared" ref="T2:T18" si="2">IF(ISNA($J2), IF(ISNA($K2), IF(ISNA($L2), IF(ISNA($M2), IF(ISNA($N2), IF(ISNA($O2), IF(ISNA($P2), IF(ISNA($Q2), IF(ISNA($R2), "###error###", "WM"),"IL"),"NE"),"EN"),"EV"),"TR"),"DI"),"CO"),"AB")</f>
        <v>CO</v>
      </c>
      <c r="U2" s="9">
        <f>IF(ISNA($J2), IF(ISNA($K2), IF(ISNA($L2), IF(ISNA($M2), IF(ISNA($N2), IF(ISNA($O2), IF(ISNA($P2), IF(ISNA($Q2), IF(ISNA($R2), "###error###", MATCH(A2, 'Wand Mapping'!J:J,0)),MATCH(A2, 'Wand Mapping'!I:I,0)),MATCH(A2, 'Wand Mapping'!H:H,0)),MATCH(A2, 'Wand Mapping'!G:G,0)),MATCH(A2, 'Wand Mapping'!F:F,0)),MATCH(A2, 'Wand Mapping'!E:E,0)),MATCH(A2, 'Wand Mapping'!D:D,0)),MATCH(A2, 'Wand Mapping'!C:C,0)),MATCH(A2, 'Wand Mapping'!B:B,0))</f>
        <v>97</v>
      </c>
      <c r="V2" s="9" t="str">
        <f>INDEX('Wand Mapping'!K:K, U2)</f>
        <v>wand_ai_950</v>
      </c>
      <c r="W2" s="9" t="str">
        <f t="shared" ref="W2:W18" si="3">_xlfn.CONCAT(V2, "_", T2)</f>
        <v>wand_ai_950_CO</v>
      </c>
      <c r="Z2" s="9" t="str">
        <f t="shared" ref="Z2:Z18" si="4">IF(ISBLANK(X2), W2, X2)</f>
        <v>wand_ai_950_CO</v>
      </c>
      <c r="AA2" s="9" t="b">
        <v>1</v>
      </c>
      <c r="AD2" s="9" t="b">
        <v>1</v>
      </c>
      <c r="AH2" s="9" t="b">
        <v>1</v>
      </c>
      <c r="AI2" s="9" t="b">
        <v>1</v>
      </c>
      <c r="AJ2" s="9" t="b">
        <v>1</v>
      </c>
      <c r="AK2" s="9" t="b">
        <v>1</v>
      </c>
      <c r="AL2" s="9" t="b">
        <v>1</v>
      </c>
      <c r="AM2" s="9" t="b">
        <v>1</v>
      </c>
      <c r="AN2" s="9" t="b">
        <v>1</v>
      </c>
      <c r="AV2" s="55">
        <v>61000</v>
      </c>
      <c r="AW2" s="55">
        <v>61001</v>
      </c>
      <c r="AX2" s="55">
        <v>71000</v>
      </c>
      <c r="AY2" s="55">
        <v>71001</v>
      </c>
      <c r="BB2" s="55">
        <v>91000</v>
      </c>
      <c r="BC2" s="55">
        <v>91001</v>
      </c>
      <c r="BD2" s="57">
        <v>1000</v>
      </c>
      <c r="BE2" s="57">
        <f t="shared" ref="BE2:BE17" si="5">IF(BD2="", "", BD2+1)</f>
        <v>1001</v>
      </c>
      <c r="BF2" s="57" t="b">
        <f t="shared" ref="BF2:BG16" si="6">AND(
OR(ISBLANK(AV2), AND(MOD(AV2, 10000) = BD2, QUOTIENT(AV2, 10000) = 6)),
OR(ISBLANK(AX2), AND(MOD(AX2, 10000) = BD2, QUOTIENT(AX2, 10000) = 7)),
OR(ISBLANK(AZ2), AND(MOD(AZ2, 10000) = BD2, QUOTIENT(AZ2, 10000) = 8)),
OR(ISBLANK(BB2), AND(MOD(BB2, 10000) = BD2, QUOTIENT(BB2, 10000) = 9))
)</f>
        <v>1</v>
      </c>
      <c r="BG2" s="57" t="b">
        <f t="shared" si="6"/>
        <v>1</v>
      </c>
    </row>
    <row r="3" spans="1:59">
      <c r="A3" s="9" t="s">
        <v>589</v>
      </c>
      <c r="B3" s="9" t="s">
        <v>701</v>
      </c>
      <c r="C3" s="9">
        <v>1</v>
      </c>
      <c r="D3" s="9">
        <v>1</v>
      </c>
      <c r="E3" s="9" t="str">
        <f t="shared" si="0"/>
        <v>BZ-1001</v>
      </c>
      <c r="F3" s="9" t="s">
        <v>795</v>
      </c>
      <c r="G3" s="9" t="s">
        <v>655</v>
      </c>
      <c r="H3" s="9" t="s">
        <v>652</v>
      </c>
      <c r="J3" s="9" t="e">
        <f>MATCH($A3, 'Spells By School'!A:A, 0)</f>
        <v>#N/A</v>
      </c>
      <c r="K3" s="9">
        <f>MATCH($A3, 'Spells By School'!B:B, 0)</f>
        <v>6</v>
      </c>
      <c r="L3" s="9" t="e">
        <f>MATCH($A3, 'Spells By School'!C:C, 0)</f>
        <v>#N/A</v>
      </c>
      <c r="M3" s="9" t="e">
        <f>MATCH($A3, 'Spells By School'!D:D, 0)</f>
        <v>#N/A</v>
      </c>
      <c r="N3" s="9" t="e">
        <f>MATCH($A3, 'Spells By School'!E:E, 0)</f>
        <v>#N/A</v>
      </c>
      <c r="O3" s="9" t="e">
        <f>MATCH($A3, 'Spells By School'!F:F, 0)</f>
        <v>#N/A</v>
      </c>
      <c r="P3" s="9" t="e">
        <f ca="1">MATCH($A3, 'Spells By School'!G:G, 0)</f>
        <v>#N/A</v>
      </c>
      <c r="Q3" s="9" t="e">
        <f>MATCH($A3, 'Spells By School'!H:H, 0)</f>
        <v>#N/A</v>
      </c>
      <c r="R3" s="9" t="e">
        <f>MATCH($A3, 'Spells By School'!I:I, 0)</f>
        <v>#N/A</v>
      </c>
      <c r="S3" s="9" t="str">
        <f t="shared" si="1"/>
        <v>Conjuration</v>
      </c>
      <c r="T3" s="9" t="str">
        <f t="shared" si="2"/>
        <v>CO</v>
      </c>
      <c r="U3" s="9">
        <f>IF(ISNA($J3), IF(ISNA($K3), IF(ISNA($L3), IF(ISNA($M3), IF(ISNA($N3), IF(ISNA($O3), IF(ISNA($P3), IF(ISNA($Q3), IF(ISNA($R3), "###error###", MATCH(A3, 'Wand Mapping'!J:J,0)),MATCH(A3, 'Wand Mapping'!I:I,0)),MATCH(A3, 'Wand Mapping'!H:H,0)),MATCH(A3, 'Wand Mapping'!G:G,0)),MATCH(A3, 'Wand Mapping'!F:F,0)),MATCH(A3, 'Wand Mapping'!E:E,0)),MATCH(A3, 'Wand Mapping'!D:D,0)),MATCH(A3, 'Wand Mapping'!C:C,0)),MATCH(A3, 'Wand Mapping'!B:B,0))</f>
        <v>94</v>
      </c>
      <c r="V3" s="9" t="str">
        <f>INDEX('Wand Mapping'!K:K, U3)</f>
        <v>wand_ai_920</v>
      </c>
      <c r="W3" s="9" t="str">
        <f t="shared" si="3"/>
        <v>wand_ai_920_CO</v>
      </c>
      <c r="Z3" s="9" t="str">
        <f t="shared" si="4"/>
        <v>wand_ai_920_CO</v>
      </c>
      <c r="AA3" s="9" t="b">
        <v>1</v>
      </c>
      <c r="AD3" s="9" t="b">
        <v>1</v>
      </c>
      <c r="AH3" s="9" t="b">
        <v>1</v>
      </c>
      <c r="AI3" s="9" t="b">
        <v>1</v>
      </c>
      <c r="AJ3" s="9" t="b">
        <v>1</v>
      </c>
      <c r="AK3" s="9" t="b">
        <v>1</v>
      </c>
      <c r="AL3" s="9" t="b">
        <v>1</v>
      </c>
      <c r="AM3" s="9" t="b">
        <v>1</v>
      </c>
      <c r="AN3" s="9" t="b">
        <v>1</v>
      </c>
      <c r="AV3" s="55">
        <v>61002</v>
      </c>
      <c r="AW3" s="55">
        <v>61003</v>
      </c>
      <c r="BB3" s="55">
        <v>91002</v>
      </c>
      <c r="BC3" s="55">
        <v>91003</v>
      </c>
      <c r="BD3" s="57">
        <v>1002</v>
      </c>
      <c r="BE3" s="57">
        <f t="shared" si="5"/>
        <v>1003</v>
      </c>
      <c r="BF3" s="57" t="b">
        <f t="shared" si="6"/>
        <v>1</v>
      </c>
      <c r="BG3" s="57" t="b">
        <f t="shared" si="6"/>
        <v>1</v>
      </c>
    </row>
    <row r="4" spans="1:59">
      <c r="A4" s="9" t="s">
        <v>229</v>
      </c>
      <c r="B4" s="9" t="s">
        <v>702</v>
      </c>
      <c r="C4" s="9">
        <v>1</v>
      </c>
      <c r="D4" s="9">
        <v>1</v>
      </c>
      <c r="E4" s="9" t="str">
        <f t="shared" si="0"/>
        <v>BZ-1101</v>
      </c>
      <c r="F4" s="9" t="s">
        <v>796</v>
      </c>
      <c r="G4" s="9" t="s">
        <v>655</v>
      </c>
      <c r="H4" s="9" t="s">
        <v>652</v>
      </c>
      <c r="J4" s="9" t="e">
        <f>MATCH($A4, 'Spells By School'!A:A, 0)</f>
        <v>#N/A</v>
      </c>
      <c r="K4" s="9" t="e">
        <f>MATCH($A4, 'Spells By School'!B:B, 0)</f>
        <v>#N/A</v>
      </c>
      <c r="L4" s="9" t="e">
        <f>MATCH($A4, 'Spells By School'!C:C, 0)</f>
        <v>#N/A</v>
      </c>
      <c r="M4" s="9">
        <f>MATCH($A4, 'Spells By School'!D:D, 0)</f>
        <v>8</v>
      </c>
      <c r="N4" s="9" t="e">
        <f>MATCH($A4, 'Spells By School'!E:E, 0)</f>
        <v>#N/A</v>
      </c>
      <c r="O4" s="9" t="e">
        <f>MATCH($A4, 'Spells By School'!F:F, 0)</f>
        <v>#N/A</v>
      </c>
      <c r="P4" s="9" t="e">
        <f ca="1">MATCH($A4, 'Spells By School'!G:G, 0)</f>
        <v>#N/A</v>
      </c>
      <c r="Q4" s="9" t="e">
        <f>MATCH($A4, 'Spells By School'!H:H, 0)</f>
        <v>#N/A</v>
      </c>
      <c r="R4" s="9" t="e">
        <f>MATCH($A4, 'Spells By School'!I:I, 0)</f>
        <v>#N/A</v>
      </c>
      <c r="S4" s="9" t="str">
        <f t="shared" si="1"/>
        <v>Transmutation</v>
      </c>
      <c r="T4" s="9" t="str">
        <f t="shared" si="2"/>
        <v>TR</v>
      </c>
      <c r="U4" s="9">
        <f>IF(ISNA($J4), IF(ISNA($K4), IF(ISNA($L4), IF(ISNA($M4), IF(ISNA($N4), IF(ISNA($O4), IF(ISNA($P4), IF(ISNA($Q4), IF(ISNA($R4), "###error###", MATCH(A4, 'Wand Mapping'!J:J,0)),MATCH(A4, 'Wand Mapping'!I:I,0)),MATCH(A4, 'Wand Mapping'!H:H,0)),MATCH(A4, 'Wand Mapping'!G:G,0)),MATCH(A4, 'Wand Mapping'!F:F,0)),MATCH(A4, 'Wand Mapping'!E:E,0)),MATCH(A4, 'Wand Mapping'!D:D,0)),MATCH(A4, 'Wand Mapping'!C:C,0)),MATCH(A4, 'Wand Mapping'!B:B,0))</f>
        <v>40</v>
      </c>
      <c r="V4" s="9" t="str">
        <f>INDEX('Wand Mapping'!K:K, U4)</f>
        <v>wand_ai_380</v>
      </c>
      <c r="W4" s="9" t="str">
        <f t="shared" si="3"/>
        <v>wand_ai_380_TR</v>
      </c>
      <c r="Z4" s="9" t="str">
        <f t="shared" si="4"/>
        <v>wand_ai_380_TR</v>
      </c>
      <c r="AA4" s="9" t="b">
        <v>1</v>
      </c>
      <c r="AD4" s="9" t="b">
        <v>1</v>
      </c>
      <c r="AH4" s="9" t="b">
        <v>1</v>
      </c>
      <c r="AI4" s="9" t="b">
        <v>1</v>
      </c>
      <c r="AJ4" s="9" t="b">
        <v>1</v>
      </c>
      <c r="AK4" s="9" t="b">
        <v>1</v>
      </c>
      <c r="AL4" s="9" t="b">
        <v>1</v>
      </c>
      <c r="AM4" s="9" t="b">
        <v>1</v>
      </c>
      <c r="AV4" s="55">
        <v>61004</v>
      </c>
      <c r="AW4" s="55">
        <v>61005</v>
      </c>
      <c r="AX4" s="55">
        <v>71004</v>
      </c>
      <c r="AY4" s="55">
        <v>71005</v>
      </c>
      <c r="BB4" s="55">
        <v>91004</v>
      </c>
      <c r="BC4" s="55">
        <v>91005</v>
      </c>
      <c r="BD4" s="57">
        <v>1004</v>
      </c>
      <c r="BE4" s="57">
        <f t="shared" si="5"/>
        <v>1005</v>
      </c>
      <c r="BF4" s="57" t="b">
        <f t="shared" si="6"/>
        <v>1</v>
      </c>
      <c r="BG4" s="57" t="b">
        <f t="shared" si="6"/>
        <v>1</v>
      </c>
    </row>
    <row r="5" spans="1:59">
      <c r="A5" s="9" t="s">
        <v>78</v>
      </c>
      <c r="B5" s="9" t="s">
        <v>703</v>
      </c>
      <c r="C5" s="9">
        <v>1</v>
      </c>
      <c r="D5" s="9">
        <v>1</v>
      </c>
      <c r="E5" s="9" t="str">
        <f t="shared" si="0"/>
        <v>BZ-1201</v>
      </c>
      <c r="F5" s="9" t="s">
        <v>797</v>
      </c>
      <c r="G5" s="9" t="s">
        <v>655</v>
      </c>
      <c r="H5" s="9" t="s">
        <v>652</v>
      </c>
      <c r="J5" s="9" t="e">
        <f>MATCH($A5, 'Spells By School'!A:A, 0)</f>
        <v>#N/A</v>
      </c>
      <c r="K5" s="9" t="e">
        <f>MATCH($A5, 'Spells By School'!B:B, 0)</f>
        <v>#N/A</v>
      </c>
      <c r="L5" s="9" t="e">
        <f>MATCH($A5, 'Spells By School'!C:C, 0)</f>
        <v>#N/A</v>
      </c>
      <c r="M5" s="9" t="e">
        <f>MATCH($A5, 'Spells By School'!D:D, 0)</f>
        <v>#N/A</v>
      </c>
      <c r="N5" s="9" t="e">
        <f>MATCH($A5, 'Spells By School'!E:E, 0)</f>
        <v>#N/A</v>
      </c>
      <c r="O5" s="9">
        <f>MATCH($A5, 'Spells By School'!F:F, 0)</f>
        <v>5</v>
      </c>
      <c r="P5" s="9" t="e">
        <f ca="1">MATCH($A5, 'Spells By School'!G:G, 0)</f>
        <v>#N/A</v>
      </c>
      <c r="Q5" s="9" t="e">
        <f>MATCH($A5, 'Spells By School'!H:H, 0)</f>
        <v>#N/A</v>
      </c>
      <c r="R5" s="9" t="e">
        <f>MATCH($A5, 'Spells By School'!I:I, 0)</f>
        <v>#N/A</v>
      </c>
      <c r="S5" s="9" t="str">
        <f t="shared" si="1"/>
        <v>Enchantment</v>
      </c>
      <c r="T5" s="9" t="str">
        <f t="shared" si="2"/>
        <v>EN</v>
      </c>
      <c r="U5" s="9">
        <f>IF(ISNA($J5), IF(ISNA($K5), IF(ISNA($L5), IF(ISNA($M5), IF(ISNA($N5), IF(ISNA($O5), IF(ISNA($P5), IF(ISNA($Q5), IF(ISNA($R5), "###error###", MATCH(A5, 'Wand Mapping'!J:J,0)),MATCH(A5, 'Wand Mapping'!I:I,0)),MATCH(A5, 'Wand Mapping'!H:H,0)),MATCH(A5, 'Wand Mapping'!G:G,0)),MATCH(A5, 'Wand Mapping'!F:F,0)),MATCH(A5, 'Wand Mapping'!E:E,0)),MATCH(A5, 'Wand Mapping'!D:D,0)),MATCH(A5, 'Wand Mapping'!C:C,0)),MATCH(A5, 'Wand Mapping'!B:B,0))</f>
        <v>14</v>
      </c>
      <c r="V5" s="9" t="str">
        <f>INDEX('Wand Mapping'!K:K, U5)</f>
        <v>wand_ai_120</v>
      </c>
      <c r="W5" s="9" t="str">
        <f t="shared" si="3"/>
        <v>wand_ai_120_EN</v>
      </c>
      <c r="Z5" s="9" t="str">
        <f t="shared" si="4"/>
        <v>wand_ai_120_EN</v>
      </c>
      <c r="AA5" s="9" t="b">
        <v>1</v>
      </c>
      <c r="AD5" s="9" t="b">
        <v>1</v>
      </c>
      <c r="AH5" s="9" t="b">
        <v>1</v>
      </c>
      <c r="AI5" s="9" t="b">
        <v>1</v>
      </c>
      <c r="AJ5" s="9" t="b">
        <v>1</v>
      </c>
      <c r="AK5" s="9" t="b">
        <v>1</v>
      </c>
      <c r="AL5" s="9" t="b">
        <v>1</v>
      </c>
      <c r="AM5" s="9" t="b">
        <v>1</v>
      </c>
      <c r="AV5" s="55">
        <v>61006</v>
      </c>
      <c r="AW5" s="55">
        <v>61007</v>
      </c>
      <c r="BB5" s="55">
        <v>91006</v>
      </c>
      <c r="BC5" s="55">
        <v>91007</v>
      </c>
      <c r="BD5" s="57">
        <v>1006</v>
      </c>
      <c r="BE5" s="57">
        <f t="shared" si="5"/>
        <v>1007</v>
      </c>
      <c r="BF5" s="57" t="b">
        <f t="shared" si="6"/>
        <v>1</v>
      </c>
      <c r="BG5" s="57" t="b">
        <f t="shared" si="6"/>
        <v>1</v>
      </c>
    </row>
    <row r="6" spans="1:59">
      <c r="A6" s="9" t="s">
        <v>481</v>
      </c>
      <c r="B6" s="9" t="s">
        <v>704</v>
      </c>
      <c r="C6" s="9">
        <v>1</v>
      </c>
      <c r="D6" s="9">
        <v>1</v>
      </c>
      <c r="E6" s="9" t="str">
        <f t="shared" si="0"/>
        <v>BZ-1301</v>
      </c>
      <c r="F6" s="9" t="s">
        <v>798</v>
      </c>
      <c r="G6" s="9" t="s">
        <v>655</v>
      </c>
      <c r="H6" s="9" t="s">
        <v>652</v>
      </c>
      <c r="J6" s="9" t="e">
        <f>MATCH($A6, 'Spells By School'!A:A, 0)</f>
        <v>#N/A</v>
      </c>
      <c r="K6" s="9" t="e">
        <f>MATCH($A6, 'Spells By School'!B:B, 0)</f>
        <v>#N/A</v>
      </c>
      <c r="L6" s="9" t="e">
        <f>MATCH($A6, 'Spells By School'!C:C, 0)</f>
        <v>#N/A</v>
      </c>
      <c r="M6" s="9">
        <f>MATCH($A6, 'Spells By School'!D:D, 0)</f>
        <v>13</v>
      </c>
      <c r="N6" s="9" t="e">
        <f>MATCH($A6, 'Spells By School'!E:E, 0)</f>
        <v>#N/A</v>
      </c>
      <c r="O6" s="9" t="e">
        <f>MATCH($A6, 'Spells By School'!F:F, 0)</f>
        <v>#N/A</v>
      </c>
      <c r="P6" s="9" t="e">
        <f ca="1">MATCH($A6, 'Spells By School'!G:G, 0)</f>
        <v>#N/A</v>
      </c>
      <c r="Q6" s="9" t="e">
        <f>MATCH($A6, 'Spells By School'!H:H, 0)</f>
        <v>#N/A</v>
      </c>
      <c r="R6" s="9" t="e">
        <f>MATCH($A6, 'Spells By School'!I:I, 0)</f>
        <v>#N/A</v>
      </c>
      <c r="S6" s="9" t="str">
        <f t="shared" si="1"/>
        <v>Transmutation</v>
      </c>
      <c r="T6" s="9" t="str">
        <f t="shared" si="2"/>
        <v>TR</v>
      </c>
      <c r="U6" s="9">
        <f>IF(ISNA($J6), IF(ISNA($K6), IF(ISNA($L6), IF(ISNA($M6), IF(ISNA($N6), IF(ISNA($O6), IF(ISNA($P6), IF(ISNA($Q6), IF(ISNA($R6), "###error###", MATCH(A6, 'Wand Mapping'!J:J,0)),MATCH(A6, 'Wand Mapping'!I:I,0)),MATCH(A6, 'Wand Mapping'!H:H,0)),MATCH(A6, 'Wand Mapping'!G:G,0)),MATCH(A6, 'Wand Mapping'!F:F,0)),MATCH(A6, 'Wand Mapping'!E:E,0)),MATCH(A6, 'Wand Mapping'!D:D,0)),MATCH(A6, 'Wand Mapping'!C:C,0)),MATCH(A6, 'Wand Mapping'!B:B,0))</f>
        <v>78</v>
      </c>
      <c r="V6" s="9" t="str">
        <f>INDEX('Wand Mapping'!K:K, U6)</f>
        <v>wand_ai_760</v>
      </c>
      <c r="W6" s="9" t="str">
        <f t="shared" si="3"/>
        <v>wand_ai_760_TR</v>
      </c>
      <c r="Z6" s="9" t="str">
        <f t="shared" si="4"/>
        <v>wand_ai_760_TR</v>
      </c>
      <c r="AA6" s="9" t="b">
        <v>1</v>
      </c>
      <c r="AD6" s="9" t="b">
        <v>1</v>
      </c>
      <c r="AH6" s="9" t="b">
        <v>1</v>
      </c>
      <c r="AI6" s="9" t="b">
        <v>1</v>
      </c>
      <c r="AJ6" s="9" t="b">
        <v>1</v>
      </c>
      <c r="AK6" s="9" t="b">
        <v>1</v>
      </c>
      <c r="AL6" s="9" t="b">
        <v>1</v>
      </c>
      <c r="AM6" s="9" t="b">
        <v>1</v>
      </c>
      <c r="AN6" s="9" t="b">
        <v>1</v>
      </c>
      <c r="AV6" s="55">
        <v>61008</v>
      </c>
      <c r="AW6" s="55">
        <v>61009</v>
      </c>
      <c r="AX6" s="55">
        <v>71008</v>
      </c>
      <c r="AY6" s="55">
        <v>71009</v>
      </c>
      <c r="BB6" s="55">
        <v>91008</v>
      </c>
      <c r="BC6" s="55">
        <v>91009</v>
      </c>
      <c r="BD6" s="57">
        <v>1008</v>
      </c>
      <c r="BE6" s="57">
        <f t="shared" si="5"/>
        <v>1009</v>
      </c>
      <c r="BF6" s="57" t="b">
        <f t="shared" si="6"/>
        <v>1</v>
      </c>
      <c r="BG6" s="57" t="b">
        <f t="shared" si="6"/>
        <v>1</v>
      </c>
    </row>
    <row r="7" spans="1:59">
      <c r="A7" s="9" t="s">
        <v>355</v>
      </c>
      <c r="B7" s="9" t="s">
        <v>705</v>
      </c>
      <c r="C7" s="9">
        <v>1</v>
      </c>
      <c r="D7" s="9">
        <v>1</v>
      </c>
      <c r="E7" s="9" t="str">
        <f t="shared" si="0"/>
        <v>BZ-1401</v>
      </c>
      <c r="F7" s="9" t="s">
        <v>799</v>
      </c>
      <c r="G7" s="9" t="s">
        <v>655</v>
      </c>
      <c r="H7" s="9" t="s">
        <v>652</v>
      </c>
      <c r="J7" s="9" t="e">
        <f>MATCH($A7, 'Spells By School'!A:A, 0)</f>
        <v>#N/A</v>
      </c>
      <c r="K7" s="9" t="e">
        <f>MATCH($A7, 'Spells By School'!B:B, 0)</f>
        <v>#N/A</v>
      </c>
      <c r="L7" s="9" t="e">
        <f>MATCH($A7, 'Spells By School'!C:C, 0)</f>
        <v>#N/A</v>
      </c>
      <c r="M7" s="9" t="e">
        <f>MATCH($A7, 'Spells By School'!D:D, 0)</f>
        <v>#N/A</v>
      </c>
      <c r="N7" s="9" t="e">
        <f>MATCH($A7, 'Spells By School'!E:E, 0)</f>
        <v>#N/A</v>
      </c>
      <c r="O7" s="9" t="e">
        <f>MATCH($A7, 'Spells By School'!F:F, 0)</f>
        <v>#N/A</v>
      </c>
      <c r="P7" s="9" t="e">
        <f ca="1">MATCH($A7, 'Spells By School'!G:G, 0)</f>
        <v>#N/A</v>
      </c>
      <c r="Q7" s="9">
        <f>MATCH($A7, 'Spells By School'!H:H, 0)</f>
        <v>3</v>
      </c>
      <c r="R7" s="9" t="e">
        <f>MATCH($A7, 'Spells By School'!I:I, 0)</f>
        <v>#N/A</v>
      </c>
      <c r="S7" s="9" t="str">
        <f t="shared" ca="1" si="1"/>
        <v>Illusion</v>
      </c>
      <c r="T7" s="9" t="str">
        <f t="shared" ca="1" si="2"/>
        <v>IL</v>
      </c>
      <c r="U7" s="9">
        <f ca="1">IF(ISNA($J7), IF(ISNA($K7), IF(ISNA($L7), IF(ISNA($M7), IF(ISNA($N7), IF(ISNA($O7), IF(ISNA($P7), IF(ISNA($Q7), IF(ISNA($R7), "###error###", MATCH(A7, 'Wand Mapping'!J:J,0)),MATCH(A7, 'Wand Mapping'!I:I,0)),MATCH(A7, 'Wand Mapping'!H:H,0)),MATCH(A7, 'Wand Mapping'!G:G,0)),MATCH(A7, 'Wand Mapping'!F:F,0)),MATCH(A7, 'Wand Mapping'!E:E,0)),MATCH(A7, 'Wand Mapping'!D:D,0)),MATCH(A7, 'Wand Mapping'!C:C,0)),MATCH(A7, 'Wand Mapping'!B:B,0))</f>
        <v>58</v>
      </c>
      <c r="V7" s="9" t="str">
        <f ca="1">INDEX('Wand Mapping'!K:K, U7)</f>
        <v>wand_ai_560</v>
      </c>
      <c r="W7" s="9" t="str">
        <f t="shared" ca="1" si="3"/>
        <v>wand_ai_560_IL</v>
      </c>
      <c r="Z7" s="9" t="str">
        <f t="shared" ca="1" si="4"/>
        <v>wand_ai_560_IL</v>
      </c>
      <c r="AA7" s="9" t="b">
        <v>1</v>
      </c>
      <c r="AD7" s="9" t="b">
        <v>1</v>
      </c>
      <c r="AH7" s="9" t="b">
        <v>1</v>
      </c>
      <c r="AI7" s="9" t="b">
        <v>1</v>
      </c>
      <c r="AJ7" s="9" t="b">
        <v>1</v>
      </c>
      <c r="AK7" s="9" t="b">
        <v>1</v>
      </c>
      <c r="AL7" s="9" t="b">
        <v>1</v>
      </c>
      <c r="AM7" s="9" t="b">
        <v>1</v>
      </c>
      <c r="AV7" s="55">
        <v>61010</v>
      </c>
      <c r="AW7" s="55">
        <v>61011</v>
      </c>
      <c r="AX7" s="55">
        <v>71010</v>
      </c>
      <c r="AY7" s="55">
        <v>71011</v>
      </c>
      <c r="BB7" s="55"/>
      <c r="BC7" s="55"/>
      <c r="BD7" s="57">
        <v>1010</v>
      </c>
      <c r="BE7" s="57">
        <f t="shared" si="5"/>
        <v>1011</v>
      </c>
      <c r="BF7" s="57" t="b">
        <f t="shared" si="6"/>
        <v>1</v>
      </c>
      <c r="BG7" s="57" t="b">
        <f t="shared" si="6"/>
        <v>1</v>
      </c>
    </row>
    <row r="8" spans="1:59">
      <c r="A8" s="9" t="s">
        <v>66</v>
      </c>
      <c r="B8" s="9" t="s">
        <v>706</v>
      </c>
      <c r="C8" s="9">
        <v>1</v>
      </c>
      <c r="D8" s="9">
        <v>1</v>
      </c>
      <c r="E8" s="9" t="str">
        <f t="shared" si="0"/>
        <v>BZ-1501</v>
      </c>
      <c r="F8" s="9" t="s">
        <v>800</v>
      </c>
      <c r="G8" s="9" t="s">
        <v>655</v>
      </c>
      <c r="H8" s="9" t="s">
        <v>652</v>
      </c>
      <c r="J8" s="9" t="e">
        <f>MATCH($A8, 'Spells By School'!A:A, 0)</f>
        <v>#N/A</v>
      </c>
      <c r="K8" s="9" t="e">
        <f>MATCH($A8, 'Spells By School'!B:B, 0)</f>
        <v>#N/A</v>
      </c>
      <c r="L8" s="9" t="e">
        <f>MATCH($A8, 'Spells By School'!C:C, 0)</f>
        <v>#N/A</v>
      </c>
      <c r="M8" s="9" t="e">
        <f>MATCH($A8, 'Spells By School'!D:D, 0)</f>
        <v>#N/A</v>
      </c>
      <c r="N8" s="9" t="e">
        <f>MATCH($A8, 'Spells By School'!E:E, 0)</f>
        <v>#N/A</v>
      </c>
      <c r="O8" s="9">
        <f>MATCH($A8, 'Spells By School'!F:F, 0)</f>
        <v>25</v>
      </c>
      <c r="P8" s="9" t="e">
        <f ca="1">MATCH($A8, 'Spells By School'!G:G, 0)</f>
        <v>#N/A</v>
      </c>
      <c r="Q8" s="9" t="e">
        <f>MATCH($A8, 'Spells By School'!H:H, 0)</f>
        <v>#N/A</v>
      </c>
      <c r="R8" s="9" t="e">
        <f>MATCH($A8, 'Spells By School'!I:I, 0)</f>
        <v>#N/A</v>
      </c>
      <c r="S8" s="9" t="str">
        <f t="shared" si="1"/>
        <v>Enchantment</v>
      </c>
      <c r="T8" s="9" t="str">
        <f t="shared" si="2"/>
        <v>EN</v>
      </c>
      <c r="U8" s="9">
        <f>IF(ISNA($J8), IF(ISNA($K8), IF(ISNA($L8), IF(ISNA($M8), IF(ISNA($N8), IF(ISNA($O8), IF(ISNA($P8), IF(ISNA($Q8), IF(ISNA($R8), "###error###", MATCH(A8, 'Wand Mapping'!J:J,0)),MATCH(A8, 'Wand Mapping'!I:I,0)),MATCH(A8, 'Wand Mapping'!H:H,0)),MATCH(A8, 'Wand Mapping'!G:G,0)),MATCH(A8, 'Wand Mapping'!F:F,0)),MATCH(A8, 'Wand Mapping'!E:E,0)),MATCH(A8, 'Wand Mapping'!D:D,0)),MATCH(A8, 'Wand Mapping'!C:C,0)),MATCH(A8, 'Wand Mapping'!B:B,0))</f>
        <v>12</v>
      </c>
      <c r="V8" s="9" t="str">
        <f>INDEX('Wand Mapping'!K:K, U8)</f>
        <v>wand_ai_100</v>
      </c>
      <c r="W8" s="9" t="str">
        <f t="shared" si="3"/>
        <v>wand_ai_100_EN</v>
      </c>
      <c r="Z8" s="9" t="str">
        <f t="shared" si="4"/>
        <v>wand_ai_100_EN</v>
      </c>
      <c r="AA8" s="9" t="b">
        <v>1</v>
      </c>
      <c r="AD8" s="9" t="b">
        <v>1</v>
      </c>
      <c r="AH8" s="9" t="b">
        <v>1</v>
      </c>
      <c r="AI8" s="9" t="b">
        <v>1</v>
      </c>
      <c r="AJ8" s="9" t="b">
        <v>1</v>
      </c>
      <c r="AK8" s="9" t="b">
        <v>1</v>
      </c>
      <c r="AL8" s="9" t="b">
        <v>1</v>
      </c>
      <c r="AM8" s="9" t="b">
        <v>1</v>
      </c>
      <c r="AN8" s="9" t="b">
        <v>1</v>
      </c>
      <c r="AV8" s="55">
        <v>61012</v>
      </c>
      <c r="AW8" s="55">
        <v>61013</v>
      </c>
      <c r="AX8" s="55">
        <v>71012</v>
      </c>
      <c r="AY8" s="55">
        <v>71013</v>
      </c>
      <c r="BB8" s="55"/>
      <c r="BC8" s="55"/>
      <c r="BD8" s="57">
        <v>1012</v>
      </c>
      <c r="BE8" s="57">
        <f t="shared" si="5"/>
        <v>1013</v>
      </c>
      <c r="BF8" s="57" t="b">
        <f t="shared" si="6"/>
        <v>1</v>
      </c>
      <c r="BG8" s="57" t="b">
        <f t="shared" si="6"/>
        <v>1</v>
      </c>
    </row>
    <row r="9" spans="1:59">
      <c r="A9" s="9" t="s">
        <v>611</v>
      </c>
      <c r="B9" s="9" t="s">
        <v>707</v>
      </c>
      <c r="C9" s="9">
        <v>1</v>
      </c>
      <c r="D9" s="9">
        <v>1</v>
      </c>
      <c r="E9" s="9" t="str">
        <f t="shared" si="0"/>
        <v>BZ-1601</v>
      </c>
      <c r="F9" s="9" t="s">
        <v>801</v>
      </c>
      <c r="G9" s="9" t="s">
        <v>655</v>
      </c>
      <c r="H9" s="9" t="s">
        <v>652</v>
      </c>
      <c r="J9" s="9">
        <f>MATCH($A9, 'Spells By School'!A:A, 0)</f>
        <v>52</v>
      </c>
      <c r="K9" s="9" t="e">
        <f>MATCH($A9, 'Spells By School'!B:B, 0)</f>
        <v>#N/A</v>
      </c>
      <c r="L9" s="9" t="e">
        <f>MATCH($A9, 'Spells By School'!C:C, 0)</f>
        <v>#N/A</v>
      </c>
      <c r="M9" s="9" t="e">
        <f>MATCH($A9, 'Spells By School'!D:D, 0)</f>
        <v>#N/A</v>
      </c>
      <c r="N9" s="9" t="e">
        <f>MATCH($A9, 'Spells By School'!E:E, 0)</f>
        <v>#N/A</v>
      </c>
      <c r="O9" s="9" t="e">
        <f>MATCH($A9, 'Spells By School'!F:F, 0)</f>
        <v>#N/A</v>
      </c>
      <c r="P9" s="9" t="e">
        <f ca="1">MATCH($A9, 'Spells By School'!G:G, 0)</f>
        <v>#N/A</v>
      </c>
      <c r="Q9" s="9" t="e">
        <f>MATCH($A9, 'Spells By School'!H:H, 0)</f>
        <v>#N/A</v>
      </c>
      <c r="R9" s="9" t="e">
        <f>MATCH($A9, 'Spells By School'!I:I, 0)</f>
        <v>#N/A</v>
      </c>
      <c r="S9" s="9" t="str">
        <f t="shared" si="1"/>
        <v>Abjuration</v>
      </c>
      <c r="T9" s="9" t="str">
        <f t="shared" si="2"/>
        <v>AB</v>
      </c>
      <c r="U9" s="9">
        <f>IF(ISNA($J9), IF(ISNA($K9), IF(ISNA($L9), IF(ISNA($M9), IF(ISNA($N9), IF(ISNA($O9), IF(ISNA($P9), IF(ISNA($Q9), IF(ISNA($R9), "###error###", MATCH(A9, 'Wand Mapping'!J:J,0)),MATCH(A9, 'Wand Mapping'!I:I,0)),MATCH(A9, 'Wand Mapping'!H:H,0)),MATCH(A9, 'Wand Mapping'!G:G,0)),MATCH(A9, 'Wand Mapping'!F:F,0)),MATCH(A9, 'Wand Mapping'!E:E,0)),MATCH(A9, 'Wand Mapping'!D:D,0)),MATCH(A9, 'Wand Mapping'!C:C,0)),MATCH(A9, 'Wand Mapping'!B:B,0))</f>
        <v>98</v>
      </c>
      <c r="V9" s="9" t="str">
        <f>INDEX('Wand Mapping'!K:K, U9)</f>
        <v>wand_ai_960</v>
      </c>
      <c r="W9" s="9" t="str">
        <f t="shared" si="3"/>
        <v>wand_ai_960_AB</v>
      </c>
      <c r="Z9" s="9" t="str">
        <f t="shared" si="4"/>
        <v>wand_ai_960_AB</v>
      </c>
      <c r="AA9" s="9" t="b">
        <v>1</v>
      </c>
      <c r="AD9" s="9" t="b">
        <v>1</v>
      </c>
      <c r="AH9" s="9" t="b">
        <v>1</v>
      </c>
      <c r="AI9" s="9" t="b">
        <v>1</v>
      </c>
      <c r="AJ9" s="9" t="b">
        <v>1</v>
      </c>
      <c r="AK9" s="9" t="b">
        <v>1</v>
      </c>
      <c r="AL9" s="9" t="b">
        <v>1</v>
      </c>
      <c r="AM9" s="9" t="b">
        <v>1</v>
      </c>
      <c r="AN9" s="9" t="b">
        <v>1</v>
      </c>
      <c r="AV9" s="55">
        <v>61014</v>
      </c>
      <c r="AW9" s="55">
        <v>61015</v>
      </c>
      <c r="AX9" s="55">
        <v>71014</v>
      </c>
      <c r="AY9" s="55">
        <v>71015</v>
      </c>
      <c r="BD9" s="57">
        <v>1014</v>
      </c>
      <c r="BE9" s="57">
        <f t="shared" si="5"/>
        <v>1015</v>
      </c>
      <c r="BF9" s="57" t="b">
        <f t="shared" si="6"/>
        <v>1</v>
      </c>
      <c r="BG9" s="57" t="b">
        <f t="shared" si="6"/>
        <v>1</v>
      </c>
    </row>
    <row r="10" spans="1:59">
      <c r="A10" s="9" t="s">
        <v>620</v>
      </c>
      <c r="B10" s="9" t="s">
        <v>708</v>
      </c>
      <c r="C10" s="9">
        <v>1</v>
      </c>
      <c r="D10" s="9">
        <v>1</v>
      </c>
      <c r="E10" s="9" t="str">
        <f t="shared" si="0"/>
        <v>BZ-1701</v>
      </c>
      <c r="F10" s="9" t="s">
        <v>802</v>
      </c>
      <c r="G10" s="9" t="s">
        <v>655</v>
      </c>
      <c r="H10" s="9" t="s">
        <v>652</v>
      </c>
      <c r="J10" s="9" t="e">
        <f>MATCH($A10, 'Spells By School'!A:A, 0)</f>
        <v>#N/A</v>
      </c>
      <c r="K10" s="9" t="e">
        <f>MATCH($A10, 'Spells By School'!B:B, 0)</f>
        <v>#N/A</v>
      </c>
      <c r="L10" s="9">
        <f>MATCH($A10, 'Spells By School'!C:C, 0)</f>
        <v>15</v>
      </c>
      <c r="M10" s="9" t="e">
        <f>MATCH($A10, 'Spells By School'!D:D, 0)</f>
        <v>#N/A</v>
      </c>
      <c r="N10" s="9" t="e">
        <f>MATCH($A10, 'Spells By School'!E:E, 0)</f>
        <v>#N/A</v>
      </c>
      <c r="O10" s="9" t="e">
        <f>MATCH($A10, 'Spells By School'!F:F, 0)</f>
        <v>#N/A</v>
      </c>
      <c r="P10" s="9" t="e">
        <f ca="1">MATCH($A10, 'Spells By School'!G:G, 0)</f>
        <v>#N/A</v>
      </c>
      <c r="Q10" s="9" t="e">
        <f>MATCH($A10, 'Spells By School'!H:H, 0)</f>
        <v>#N/A</v>
      </c>
      <c r="R10" s="9" t="e">
        <f>MATCH($A10, 'Spells By School'!I:I, 0)</f>
        <v>#N/A</v>
      </c>
      <c r="S10" s="9" t="str">
        <f t="shared" si="1"/>
        <v>Divination</v>
      </c>
      <c r="T10" s="9" t="str">
        <f t="shared" si="2"/>
        <v>DI</v>
      </c>
      <c r="U10" s="9">
        <f>IF(ISNA($J10), IF(ISNA($K10), IF(ISNA($L10), IF(ISNA($M10), IF(ISNA($N10), IF(ISNA($O10), IF(ISNA($P10), IF(ISNA($Q10), IF(ISNA($R10), "###error###", MATCH(A10, 'Wand Mapping'!J:J,0)),MATCH(A10, 'Wand Mapping'!I:I,0)),MATCH(A10, 'Wand Mapping'!H:H,0)),MATCH(A10, 'Wand Mapping'!G:G,0)),MATCH(A10, 'Wand Mapping'!F:F,0)),MATCH(A10, 'Wand Mapping'!E:E,0)),MATCH(A10, 'Wand Mapping'!D:D,0)),MATCH(A10, 'Wand Mapping'!C:C,0)),MATCH(A10, 'Wand Mapping'!B:B,0))</f>
        <v>99</v>
      </c>
      <c r="V10" s="9" t="str">
        <f>INDEX('Wand Mapping'!K:K, U10)</f>
        <v>wand_ai_970</v>
      </c>
      <c r="W10" s="9" t="str">
        <f t="shared" si="3"/>
        <v>wand_ai_970_DI</v>
      </c>
      <c r="Z10" s="9" t="str">
        <f t="shared" si="4"/>
        <v>wand_ai_970_DI</v>
      </c>
      <c r="AA10" s="9" t="b">
        <v>1</v>
      </c>
      <c r="AD10" s="9" t="b">
        <v>1</v>
      </c>
      <c r="AH10" s="9" t="b">
        <v>1</v>
      </c>
      <c r="AI10" s="9" t="b">
        <v>1</v>
      </c>
      <c r="AJ10" s="9" t="b">
        <v>1</v>
      </c>
      <c r="AK10" s="9" t="b">
        <v>1</v>
      </c>
      <c r="AL10" s="9" t="b">
        <v>1</v>
      </c>
      <c r="AM10" s="9" t="b">
        <v>1</v>
      </c>
      <c r="AN10" s="9" t="b">
        <v>1</v>
      </c>
      <c r="AV10" s="55">
        <v>61016</v>
      </c>
      <c r="AW10" s="55">
        <v>61017</v>
      </c>
      <c r="BB10" s="55">
        <v>91016</v>
      </c>
      <c r="BC10" s="55">
        <v>91017</v>
      </c>
      <c r="BD10" s="57">
        <v>1016</v>
      </c>
      <c r="BE10" s="57">
        <f t="shared" si="5"/>
        <v>1017</v>
      </c>
      <c r="BF10" s="57" t="b">
        <f t="shared" si="6"/>
        <v>1</v>
      </c>
      <c r="BG10" s="57" t="b">
        <f t="shared" si="6"/>
        <v>1</v>
      </c>
    </row>
    <row r="11" spans="1:59">
      <c r="A11" s="9" t="s">
        <v>63</v>
      </c>
      <c r="B11" s="9" t="s">
        <v>709</v>
      </c>
      <c r="C11" s="9">
        <v>1</v>
      </c>
      <c r="D11" s="9">
        <v>1</v>
      </c>
      <c r="E11" s="9" t="str">
        <f t="shared" si="0"/>
        <v>BZ-1801</v>
      </c>
      <c r="F11" s="9" t="s">
        <v>803</v>
      </c>
      <c r="G11" s="9" t="s">
        <v>655</v>
      </c>
      <c r="H11" s="9" t="s">
        <v>652</v>
      </c>
      <c r="J11" s="9" t="e">
        <f>MATCH($A11, 'Spells By School'!A:A, 0)</f>
        <v>#N/A</v>
      </c>
      <c r="K11" s="9" t="e">
        <f>MATCH($A11, 'Spells By School'!B:B, 0)</f>
        <v>#N/A</v>
      </c>
      <c r="L11" s="9">
        <f>MATCH($A11, 'Spells By School'!C:C, 0)</f>
        <v>16</v>
      </c>
      <c r="M11" s="9" t="e">
        <f>MATCH($A11, 'Spells By School'!D:D, 0)</f>
        <v>#N/A</v>
      </c>
      <c r="N11" s="9" t="e">
        <f>MATCH($A11, 'Spells By School'!E:E, 0)</f>
        <v>#N/A</v>
      </c>
      <c r="O11" s="9" t="e">
        <f>MATCH($A11, 'Spells By School'!F:F, 0)</f>
        <v>#N/A</v>
      </c>
      <c r="P11" s="9" t="e">
        <f ca="1">MATCH($A11, 'Spells By School'!G:G, 0)</f>
        <v>#N/A</v>
      </c>
      <c r="Q11" s="9" t="e">
        <f>MATCH($A11, 'Spells By School'!H:H, 0)</f>
        <v>#N/A</v>
      </c>
      <c r="R11" s="9" t="e">
        <f>MATCH($A11, 'Spells By School'!I:I, 0)</f>
        <v>#N/A</v>
      </c>
      <c r="S11" s="9" t="str">
        <f t="shared" si="1"/>
        <v>Divination</v>
      </c>
      <c r="T11" s="9" t="str">
        <f t="shared" si="2"/>
        <v>DI</v>
      </c>
      <c r="U11" s="9">
        <f>IF(ISNA($J11), IF(ISNA($K11), IF(ISNA($L11), IF(ISNA($M11), IF(ISNA($N11), IF(ISNA($O11), IF(ISNA($P11), IF(ISNA($Q11), IF(ISNA($R11), "###error###", MATCH(A11, 'Wand Mapping'!J:J,0)),MATCH(A11, 'Wand Mapping'!I:I,0)),MATCH(A11, 'Wand Mapping'!H:H,0)),MATCH(A11, 'Wand Mapping'!G:G,0)),MATCH(A11, 'Wand Mapping'!F:F,0)),MATCH(A11, 'Wand Mapping'!E:E,0)),MATCH(A11, 'Wand Mapping'!D:D,0)),MATCH(A11, 'Wand Mapping'!C:C,0)),MATCH(A11, 'Wand Mapping'!B:B,0))</f>
        <v>12</v>
      </c>
      <c r="V11" s="9" t="str">
        <f>INDEX('Wand Mapping'!K:K, U11)</f>
        <v>wand_ai_100</v>
      </c>
      <c r="W11" s="9" t="str">
        <f t="shared" si="3"/>
        <v>wand_ai_100_DI</v>
      </c>
      <c r="Z11" s="9" t="str">
        <f t="shared" si="4"/>
        <v>wand_ai_100_DI</v>
      </c>
      <c r="AA11" s="9" t="b">
        <v>1</v>
      </c>
      <c r="AD11" s="9" t="b">
        <v>1</v>
      </c>
      <c r="AH11" s="9" t="b">
        <v>1</v>
      </c>
      <c r="AI11" s="9" t="b">
        <v>1</v>
      </c>
      <c r="AJ11" s="9" t="b">
        <v>1</v>
      </c>
      <c r="AK11" s="9" t="b">
        <v>1</v>
      </c>
      <c r="AL11" s="9" t="b">
        <v>1</v>
      </c>
      <c r="AM11" s="9" t="b">
        <v>1</v>
      </c>
      <c r="AN11" s="9" t="b">
        <v>1</v>
      </c>
      <c r="AV11" s="55">
        <v>61018</v>
      </c>
      <c r="AW11" s="55">
        <v>61019</v>
      </c>
      <c r="AX11" s="55">
        <v>71018</v>
      </c>
      <c r="AY11" s="55">
        <v>71019</v>
      </c>
      <c r="AZ11" s="55"/>
      <c r="BA11" s="55"/>
      <c r="BB11" s="55"/>
      <c r="BC11" s="55"/>
      <c r="BD11" s="57">
        <v>1018</v>
      </c>
      <c r="BE11" s="57">
        <f t="shared" si="5"/>
        <v>1019</v>
      </c>
      <c r="BF11" s="57" t="b">
        <f t="shared" si="6"/>
        <v>1</v>
      </c>
      <c r="BG11" s="57" t="b">
        <f t="shared" si="6"/>
        <v>1</v>
      </c>
    </row>
    <row r="12" spans="1:59">
      <c r="A12" s="15" t="s">
        <v>697</v>
      </c>
      <c r="B12" s="9" t="s">
        <v>710</v>
      </c>
      <c r="C12" s="9">
        <v>1</v>
      </c>
      <c r="D12" s="9">
        <v>1</v>
      </c>
      <c r="E12" s="9" t="str">
        <f t="shared" si="0"/>
        <v>BZ-1901</v>
      </c>
      <c r="F12" s="9" t="s">
        <v>804</v>
      </c>
      <c r="G12" s="9" t="s">
        <v>655</v>
      </c>
      <c r="H12" s="9" t="s">
        <v>652</v>
      </c>
      <c r="J12" s="9" t="e">
        <f>MATCH($A12, 'Spells By School'!A:A, 0)</f>
        <v>#N/A</v>
      </c>
      <c r="K12" s="9" t="e">
        <f>MATCH($A12, 'Spells By School'!B:B, 0)</f>
        <v>#N/A</v>
      </c>
      <c r="L12" s="9" t="e">
        <f>MATCH($A12, 'Spells By School'!C:C, 0)</f>
        <v>#N/A</v>
      </c>
      <c r="M12" s="9" t="e">
        <f>MATCH($A12, 'Spells By School'!D:D, 0)</f>
        <v>#N/A</v>
      </c>
      <c r="N12" s="9" t="e">
        <f>MATCH($A12, 'Spells By School'!E:E, 0)</f>
        <v>#N/A</v>
      </c>
      <c r="O12" s="9" t="e">
        <f>MATCH($A12, 'Spells By School'!F:F, 0)</f>
        <v>#N/A</v>
      </c>
      <c r="P12" s="9" t="e">
        <f ca="1">MATCH($A12, 'Spells By School'!G:G, 0)</f>
        <v>#N/A</v>
      </c>
      <c r="Q12" s="9" t="e">
        <f>MATCH($A12, 'Spells By School'!H:H, 0)</f>
        <v>#N/A</v>
      </c>
      <c r="R12" s="9" t="e">
        <f>MATCH($A12, 'Spells By School'!I:I, 0)</f>
        <v>#N/A</v>
      </c>
      <c r="S12" s="9" t="str">
        <f t="shared" ca="1" si="1"/>
        <v>###error###</v>
      </c>
      <c r="T12" s="9" t="str">
        <f t="shared" ca="1" si="2"/>
        <v>###error###</v>
      </c>
      <c r="U12" s="9" t="str">
        <f ca="1">IF(ISNA($J12), IF(ISNA($K12), IF(ISNA($L12), IF(ISNA($M12), IF(ISNA($N12), IF(ISNA($O12), IF(ISNA($P12), IF(ISNA($Q12), IF(ISNA($R12), "###error###", MATCH(A12, 'Wand Mapping'!J:J,0)),MATCH(A12, 'Wand Mapping'!I:I,0)),MATCH(A12, 'Wand Mapping'!H:H,0)),MATCH(A12, 'Wand Mapping'!G:G,0)),MATCH(A12, 'Wand Mapping'!F:F,0)),MATCH(A12, 'Wand Mapping'!E:E,0)),MATCH(A12, 'Wand Mapping'!D:D,0)),MATCH(A12, 'Wand Mapping'!C:C,0)),MATCH(A12, 'Wand Mapping'!B:B,0))</f>
        <v>###error###</v>
      </c>
      <c r="V12" s="9" t="e">
        <f ca="1">INDEX('Wand Mapping'!K:K, U12)</f>
        <v>#VALUE!</v>
      </c>
      <c r="W12" s="9" t="e">
        <f t="shared" ca="1" si="3"/>
        <v>#VALUE!</v>
      </c>
      <c r="X12" s="9" t="s">
        <v>1938</v>
      </c>
      <c r="Z12" s="9" t="str">
        <f t="shared" si="4"/>
        <v>IWAND03</v>
      </c>
      <c r="AA12" s="9" t="b">
        <v>1</v>
      </c>
      <c r="AD12" s="9" t="b">
        <v>1</v>
      </c>
      <c r="AH12" s="9" t="b">
        <v>1</v>
      </c>
      <c r="AI12" s="9" t="b">
        <v>1</v>
      </c>
      <c r="AJ12" s="9" t="b">
        <v>1</v>
      </c>
      <c r="AK12" s="9" t="b">
        <v>1</v>
      </c>
      <c r="AL12" s="9" t="b">
        <v>1</v>
      </c>
      <c r="AM12" s="9" t="b">
        <v>1</v>
      </c>
      <c r="AN12" s="9" t="b">
        <v>1</v>
      </c>
      <c r="AV12" s="55">
        <v>61020</v>
      </c>
      <c r="AW12" s="55">
        <v>61021</v>
      </c>
      <c r="BB12" s="55">
        <v>91020</v>
      </c>
      <c r="BC12" s="55">
        <v>91021</v>
      </c>
      <c r="BD12" s="57">
        <v>1020</v>
      </c>
      <c r="BE12" s="57">
        <f t="shared" si="5"/>
        <v>1021</v>
      </c>
      <c r="BF12" s="57" t="b">
        <f t="shared" si="6"/>
        <v>1</v>
      </c>
      <c r="BG12" s="57" t="b">
        <f t="shared" si="6"/>
        <v>1</v>
      </c>
    </row>
    <row r="13" spans="1:59">
      <c r="A13" s="21" t="s">
        <v>82</v>
      </c>
      <c r="B13" s="9" t="s">
        <v>871</v>
      </c>
      <c r="C13" s="9">
        <v>1</v>
      </c>
      <c r="D13" s="9">
        <v>1</v>
      </c>
      <c r="E13" s="9" t="str">
        <f t="shared" si="0"/>
        <v>BZ-1A01</v>
      </c>
      <c r="F13" s="9" t="s">
        <v>805</v>
      </c>
      <c r="G13" s="9" t="s">
        <v>655</v>
      </c>
      <c r="H13" s="9" t="s">
        <v>652</v>
      </c>
      <c r="J13" s="9">
        <f>MATCH($A13, 'Spells By School'!A:A, 0)</f>
        <v>44</v>
      </c>
      <c r="K13" s="9" t="e">
        <f>MATCH($A13, 'Spells By School'!B:B, 0)</f>
        <v>#N/A</v>
      </c>
      <c r="L13" s="9" t="e">
        <f>MATCH($A13, 'Spells By School'!C:C, 0)</f>
        <v>#N/A</v>
      </c>
      <c r="M13" s="9" t="e">
        <f>MATCH($A13, 'Spells By School'!D:D, 0)</f>
        <v>#N/A</v>
      </c>
      <c r="N13" s="9" t="e">
        <f>MATCH($A13, 'Spells By School'!E:E, 0)</f>
        <v>#N/A</v>
      </c>
      <c r="O13" s="9" t="e">
        <f>MATCH($A13, 'Spells By School'!F:F, 0)</f>
        <v>#N/A</v>
      </c>
      <c r="P13" s="9" t="e">
        <f ca="1">MATCH($A13, 'Spells By School'!G:G, 0)</f>
        <v>#N/A</v>
      </c>
      <c r="Q13" s="9" t="e">
        <f>MATCH($A13, 'Spells By School'!H:H, 0)</f>
        <v>#N/A</v>
      </c>
      <c r="R13" s="9" t="e">
        <f>MATCH($A13, 'Spells By School'!I:I, 0)</f>
        <v>#N/A</v>
      </c>
      <c r="S13" s="9" t="str">
        <f t="shared" si="1"/>
        <v>Abjuration</v>
      </c>
      <c r="T13" s="9" t="str">
        <f t="shared" si="2"/>
        <v>AB</v>
      </c>
      <c r="U13" s="9">
        <f>IF(ISNA($J13), IF(ISNA($K13), IF(ISNA($L13), IF(ISNA($M13), IF(ISNA($N13), IF(ISNA($O13), IF(ISNA($P13), IF(ISNA($Q13), IF(ISNA($R13), "###error###", MATCH(A13, 'Wand Mapping'!J:J,0)),MATCH(A13, 'Wand Mapping'!I:I,0)),MATCH(A13, 'Wand Mapping'!H:H,0)),MATCH(A13, 'Wand Mapping'!G:G,0)),MATCH(A13, 'Wand Mapping'!F:F,0)),MATCH(A13, 'Wand Mapping'!E:E,0)),MATCH(A13, 'Wand Mapping'!D:D,0)),MATCH(A13, 'Wand Mapping'!C:C,0)),MATCH(A13, 'Wand Mapping'!B:B,0))</f>
        <v>15</v>
      </c>
      <c r="V13" s="9" t="str">
        <f>INDEX('Wand Mapping'!K:K, U13)</f>
        <v>wand_ai_130</v>
      </c>
      <c r="W13" s="9" t="str">
        <f t="shared" si="3"/>
        <v>wand_ai_130_AB</v>
      </c>
      <c r="Z13" s="9" t="str">
        <f t="shared" si="4"/>
        <v>wand_ai_130_AB</v>
      </c>
      <c r="AA13" s="9" t="b">
        <v>1</v>
      </c>
      <c r="AB13" s="9" t="b">
        <v>1</v>
      </c>
      <c r="AD13" s="9" t="b">
        <v>1</v>
      </c>
      <c r="AE13" s="9" t="b">
        <v>1</v>
      </c>
      <c r="AH13" s="9" t="b">
        <v>1</v>
      </c>
      <c r="AI13" s="9" t="b">
        <v>1</v>
      </c>
      <c r="AJ13" s="9" t="b">
        <v>1</v>
      </c>
      <c r="AK13" s="9" t="b">
        <v>1</v>
      </c>
      <c r="AL13" s="9" t="b">
        <v>1</v>
      </c>
      <c r="AM13" s="9" t="b">
        <v>1</v>
      </c>
      <c r="AN13" s="9" t="b">
        <v>1</v>
      </c>
      <c r="AV13" s="55">
        <v>61022</v>
      </c>
      <c r="AW13" s="55">
        <v>61023</v>
      </c>
      <c r="AX13" s="55">
        <v>71022</v>
      </c>
      <c r="AY13" s="55">
        <v>71023</v>
      </c>
      <c r="BD13" s="57">
        <v>1022</v>
      </c>
      <c r="BE13" s="57">
        <f t="shared" si="5"/>
        <v>1023</v>
      </c>
      <c r="BF13" s="57" t="b">
        <f t="shared" si="6"/>
        <v>1</v>
      </c>
      <c r="BG13" s="57" t="b">
        <f t="shared" si="6"/>
        <v>1</v>
      </c>
    </row>
    <row r="14" spans="1:59">
      <c r="A14" s="9" t="s">
        <v>570</v>
      </c>
      <c r="B14" s="9" t="s">
        <v>872</v>
      </c>
      <c r="C14" s="9">
        <v>1</v>
      </c>
      <c r="D14" s="9">
        <v>1</v>
      </c>
      <c r="E14" s="9" t="str">
        <f t="shared" si="0"/>
        <v>BZ-1B01</v>
      </c>
      <c r="F14" s="9" t="s">
        <v>806</v>
      </c>
      <c r="G14" s="9" t="s">
        <v>655</v>
      </c>
      <c r="H14" s="9" t="s">
        <v>652</v>
      </c>
      <c r="J14" s="9" t="e">
        <f>MATCH($A14, 'Spells By School'!A:A, 0)</f>
        <v>#N/A</v>
      </c>
      <c r="K14" s="9" t="e">
        <f>MATCH($A14, 'Spells By School'!B:B, 0)</f>
        <v>#N/A</v>
      </c>
      <c r="L14" s="9" t="e">
        <f>MATCH($A14, 'Spells By School'!C:C, 0)</f>
        <v>#N/A</v>
      </c>
      <c r="M14" s="9" t="e">
        <f>MATCH($A14, 'Spells By School'!D:D, 0)</f>
        <v>#N/A</v>
      </c>
      <c r="N14" s="9">
        <f>MATCH($A14, 'Spells By School'!E:E, 0)</f>
        <v>63</v>
      </c>
      <c r="O14" s="9" t="e">
        <f>MATCH($A14, 'Spells By School'!F:F, 0)</f>
        <v>#N/A</v>
      </c>
      <c r="P14" s="9" t="e">
        <f ca="1">MATCH($A14, 'Spells By School'!G:G, 0)</f>
        <v>#N/A</v>
      </c>
      <c r="Q14" s="9" t="e">
        <f>MATCH($A14, 'Spells By School'!H:H, 0)</f>
        <v>#N/A</v>
      </c>
      <c r="R14" s="9" t="e">
        <f>MATCH($A14, 'Spells By School'!I:I, 0)</f>
        <v>#N/A</v>
      </c>
      <c r="S14" s="9" t="str">
        <f t="shared" si="1"/>
        <v>Invocation</v>
      </c>
      <c r="T14" s="9" t="str">
        <f t="shared" si="2"/>
        <v>EV</v>
      </c>
      <c r="U14" s="9">
        <f>IF(ISNA($J14), IF(ISNA($K14), IF(ISNA($L14), IF(ISNA($M14), IF(ISNA($N14), IF(ISNA($O14), IF(ISNA($P14), IF(ISNA($Q14), IF(ISNA($R14), "###error###", MATCH(A14, 'Wand Mapping'!J:J,0)),MATCH(A14, 'Wand Mapping'!I:I,0)),MATCH(A14, 'Wand Mapping'!H:H,0)),MATCH(A14, 'Wand Mapping'!G:G,0)),MATCH(A14, 'Wand Mapping'!F:F,0)),MATCH(A14, 'Wand Mapping'!E:E,0)),MATCH(A14, 'Wand Mapping'!D:D,0)),MATCH(A14, 'Wand Mapping'!C:C,0)),MATCH(A14, 'Wand Mapping'!B:B,0))</f>
        <v>91</v>
      </c>
      <c r="V14" s="9" t="str">
        <f>INDEX('Wand Mapping'!K:K, U14)</f>
        <v>wand_ai_890</v>
      </c>
      <c r="W14" s="9" t="str">
        <f t="shared" si="3"/>
        <v>wand_ai_890_EV</v>
      </c>
      <c r="Z14" s="9" t="str">
        <f t="shared" si="4"/>
        <v>wand_ai_890_EV</v>
      </c>
      <c r="AA14" s="9" t="b">
        <v>1</v>
      </c>
      <c r="AD14" s="9" t="b">
        <v>1</v>
      </c>
      <c r="AH14" s="9" t="b">
        <v>1</v>
      </c>
      <c r="AI14" s="9" t="b">
        <v>1</v>
      </c>
      <c r="AJ14" s="9" t="b">
        <v>1</v>
      </c>
      <c r="AK14" s="9" t="b">
        <v>1</v>
      </c>
      <c r="AL14" s="9" t="b">
        <v>1</v>
      </c>
      <c r="AM14" s="9" t="b">
        <v>1</v>
      </c>
      <c r="AN14" s="9" t="b">
        <v>1</v>
      </c>
      <c r="AV14" s="55">
        <v>61024</v>
      </c>
      <c r="AW14" s="55">
        <v>61025</v>
      </c>
      <c r="BB14" s="55">
        <v>91024</v>
      </c>
      <c r="BC14" s="55">
        <v>91025</v>
      </c>
      <c r="BD14" s="57">
        <v>1024</v>
      </c>
      <c r="BE14" s="57">
        <f t="shared" si="5"/>
        <v>1025</v>
      </c>
      <c r="BF14" s="57" t="b">
        <f t="shared" si="6"/>
        <v>1</v>
      </c>
      <c r="BG14" s="57" t="b">
        <f t="shared" si="6"/>
        <v>1</v>
      </c>
    </row>
    <row r="15" spans="1:59">
      <c r="A15" s="9" t="s">
        <v>113</v>
      </c>
      <c r="B15" s="9" t="s">
        <v>873</v>
      </c>
      <c r="C15" s="9">
        <v>1</v>
      </c>
      <c r="D15" s="9">
        <v>1</v>
      </c>
      <c r="E15" s="9" t="str">
        <f t="shared" si="0"/>
        <v>BZ-1C01</v>
      </c>
      <c r="F15" s="9" t="s">
        <v>807</v>
      </c>
      <c r="G15" s="9" t="s">
        <v>655</v>
      </c>
      <c r="H15" s="9" t="s">
        <v>652</v>
      </c>
      <c r="J15" s="9" t="e">
        <f>MATCH($A15, 'Spells By School'!A:A, 0)</f>
        <v>#N/A</v>
      </c>
      <c r="K15" s="9" t="e">
        <f>MATCH($A15, 'Spells By School'!B:B, 0)</f>
        <v>#N/A</v>
      </c>
      <c r="L15" s="9" t="e">
        <f>MATCH($A15, 'Spells By School'!C:C, 0)</f>
        <v>#N/A</v>
      </c>
      <c r="M15" s="9">
        <f>MATCH($A15, 'Spells By School'!D:D, 0)</f>
        <v>63</v>
      </c>
      <c r="N15" s="9" t="e">
        <f>MATCH($A15, 'Spells By School'!E:E, 0)</f>
        <v>#N/A</v>
      </c>
      <c r="O15" s="9" t="e">
        <f>MATCH($A15, 'Spells By School'!F:F, 0)</f>
        <v>#N/A</v>
      </c>
      <c r="P15" s="9" t="e">
        <f ca="1">MATCH($A15, 'Spells By School'!G:G, 0)</f>
        <v>#N/A</v>
      </c>
      <c r="Q15" s="9" t="e">
        <f>MATCH($A15, 'Spells By School'!H:H, 0)</f>
        <v>#N/A</v>
      </c>
      <c r="R15" s="9" t="e">
        <f>MATCH($A15, 'Spells By School'!I:I, 0)</f>
        <v>#N/A</v>
      </c>
      <c r="S15" s="9" t="str">
        <f t="shared" si="1"/>
        <v>Transmutation</v>
      </c>
      <c r="T15" s="9" t="str">
        <f t="shared" si="2"/>
        <v>TR</v>
      </c>
      <c r="U15" s="9">
        <f>IF(ISNA($J15), IF(ISNA($K15), IF(ISNA($L15), IF(ISNA($M15), IF(ISNA($N15), IF(ISNA($O15), IF(ISNA($P15), IF(ISNA($Q15), IF(ISNA($R15), "###error###", MATCH(A15, 'Wand Mapping'!J:J,0)),MATCH(A15, 'Wand Mapping'!I:I,0)),MATCH(A15, 'Wand Mapping'!H:H,0)),MATCH(A15, 'Wand Mapping'!G:G,0)),MATCH(A15, 'Wand Mapping'!F:F,0)),MATCH(A15, 'Wand Mapping'!E:E,0)),MATCH(A15, 'Wand Mapping'!D:D,0)),MATCH(A15, 'Wand Mapping'!C:C,0)),MATCH(A15, 'Wand Mapping'!B:B,0))</f>
        <v>20</v>
      </c>
      <c r="V15" s="9" t="str">
        <f>INDEX('Wand Mapping'!K:K, U15)</f>
        <v>wand_ai_180</v>
      </c>
      <c r="W15" s="9" t="str">
        <f t="shared" si="3"/>
        <v>wand_ai_180_TR</v>
      </c>
      <c r="Z15" s="9" t="str">
        <f t="shared" si="4"/>
        <v>wand_ai_180_TR</v>
      </c>
      <c r="AA15" s="9" t="b">
        <v>1</v>
      </c>
      <c r="AD15" s="9" t="b">
        <v>1</v>
      </c>
      <c r="AH15" s="9" t="b">
        <v>1</v>
      </c>
      <c r="AI15" s="9" t="b">
        <v>1</v>
      </c>
      <c r="AJ15" s="9" t="b">
        <v>1</v>
      </c>
      <c r="AK15" s="9" t="b">
        <v>1</v>
      </c>
      <c r="AL15" s="9" t="b">
        <v>1</v>
      </c>
      <c r="AM15" s="9" t="b">
        <v>1</v>
      </c>
      <c r="AN15" s="9" t="b">
        <v>1</v>
      </c>
      <c r="AV15" s="55">
        <v>61026</v>
      </c>
      <c r="AW15" s="55">
        <v>61027</v>
      </c>
      <c r="AX15" s="55">
        <v>71026</v>
      </c>
      <c r="AY15" s="55">
        <v>71027</v>
      </c>
      <c r="BB15" s="55">
        <v>91026</v>
      </c>
      <c r="BC15" s="55">
        <v>91027</v>
      </c>
      <c r="BD15" s="57">
        <v>1026</v>
      </c>
      <c r="BE15" s="57">
        <f t="shared" si="5"/>
        <v>1027</v>
      </c>
      <c r="BF15" s="57" t="b">
        <f t="shared" si="6"/>
        <v>1</v>
      </c>
      <c r="BG15" s="57" t="b">
        <f t="shared" si="6"/>
        <v>1</v>
      </c>
    </row>
    <row r="16" spans="1:59">
      <c r="A16" s="14" t="s">
        <v>661</v>
      </c>
      <c r="B16" s="9" t="s">
        <v>874</v>
      </c>
      <c r="C16" s="9">
        <v>1</v>
      </c>
      <c r="D16" s="9">
        <v>1</v>
      </c>
      <c r="E16" s="9" t="str">
        <f t="shared" si="0"/>
        <v>BZ-1D01</v>
      </c>
      <c r="F16" s="9" t="s">
        <v>808</v>
      </c>
      <c r="G16" s="9" t="s">
        <v>655</v>
      </c>
      <c r="H16" s="9" t="s">
        <v>652</v>
      </c>
      <c r="J16" s="9" t="e">
        <f>MATCH($A16, 'Spells By School'!A:A, 0)</f>
        <v>#N/A</v>
      </c>
      <c r="K16" s="9" t="e">
        <f>MATCH($A16, 'Spells By School'!B:B, 0)</f>
        <v>#N/A</v>
      </c>
      <c r="L16" s="9" t="e">
        <f>MATCH($A16, 'Spells By School'!C:C, 0)</f>
        <v>#N/A</v>
      </c>
      <c r="M16" s="9" t="e">
        <f>MATCH($A16, 'Spells By School'!D:D, 0)</f>
        <v>#N/A</v>
      </c>
      <c r="N16" s="9" t="e">
        <f>MATCH($A16, 'Spells By School'!E:E, 0)</f>
        <v>#N/A</v>
      </c>
      <c r="O16" s="9" t="e">
        <f>MATCH($A16, 'Spells By School'!F:F, 0)</f>
        <v>#N/A</v>
      </c>
      <c r="P16" s="9" t="e">
        <f ca="1">MATCH($A16, 'Spells By School'!G:G, 0)</f>
        <v>#N/A</v>
      </c>
      <c r="Q16" s="9" t="e">
        <f>MATCH($A16, 'Spells By School'!H:H, 0)</f>
        <v>#N/A</v>
      </c>
      <c r="R16" s="9" t="e">
        <f>MATCH($A16, 'Spells By School'!I:I, 0)</f>
        <v>#N/A</v>
      </c>
      <c r="S16" s="9" t="str">
        <f t="shared" ca="1" si="1"/>
        <v>###error###</v>
      </c>
      <c r="T16" s="9" t="str">
        <f t="shared" ca="1" si="2"/>
        <v>###error###</v>
      </c>
      <c r="U16" s="9" t="str">
        <f ca="1">IF(ISNA($J16), IF(ISNA($K16), IF(ISNA($L16), IF(ISNA($M16), IF(ISNA($N16), IF(ISNA($O16), IF(ISNA($P16), IF(ISNA($Q16), IF(ISNA($R16), "###error###", MATCH(A16, 'Wand Mapping'!J:J,0)),MATCH(A16, 'Wand Mapping'!I:I,0)),MATCH(A16, 'Wand Mapping'!H:H,0)),MATCH(A16, 'Wand Mapping'!G:G,0)),MATCH(A16, 'Wand Mapping'!F:F,0)),MATCH(A16, 'Wand Mapping'!E:E,0)),MATCH(A16, 'Wand Mapping'!D:D,0)),MATCH(A16, 'Wand Mapping'!C:C,0)),MATCH(A16, 'Wand Mapping'!B:B,0))</f>
        <v>###error###</v>
      </c>
      <c r="V16" s="9" t="e">
        <f ca="1">INDEX('Wand Mapping'!K:K, U16)</f>
        <v>#VALUE!</v>
      </c>
      <c r="W16" s="9" t="e">
        <f t="shared" ca="1" si="3"/>
        <v>#VALUE!</v>
      </c>
      <c r="X16" s="9" t="s">
        <v>1946</v>
      </c>
      <c r="Z16" s="9" t="str">
        <f t="shared" si="4"/>
        <v>IWAND08</v>
      </c>
      <c r="AA16" s="9" t="b">
        <v>1</v>
      </c>
      <c r="AD16" s="9" t="b">
        <v>1</v>
      </c>
      <c r="AH16" s="9" t="b">
        <v>1</v>
      </c>
      <c r="AI16" s="9" t="b">
        <v>1</v>
      </c>
      <c r="AJ16" s="9" t="b">
        <v>1</v>
      </c>
      <c r="AK16" s="9" t="b">
        <v>1</v>
      </c>
      <c r="AL16" s="9" t="b">
        <v>1</v>
      </c>
      <c r="AM16" s="9" t="b">
        <v>1</v>
      </c>
      <c r="AV16" s="55">
        <v>61028</v>
      </c>
      <c r="AW16" s="55">
        <v>61029</v>
      </c>
      <c r="AX16" s="55">
        <v>71028</v>
      </c>
      <c r="AY16" s="55">
        <v>71029</v>
      </c>
      <c r="AZ16" s="55">
        <v>81028</v>
      </c>
      <c r="BA16" s="55">
        <v>81029</v>
      </c>
      <c r="BB16" s="55">
        <v>91028</v>
      </c>
      <c r="BC16" s="55">
        <v>91029</v>
      </c>
      <c r="BD16" s="57">
        <v>1028</v>
      </c>
      <c r="BE16" s="57">
        <f t="shared" si="5"/>
        <v>1029</v>
      </c>
      <c r="BF16" s="57" t="b">
        <f t="shared" si="6"/>
        <v>1</v>
      </c>
      <c r="BG16" s="57" t="b">
        <f t="shared" si="6"/>
        <v>1</v>
      </c>
    </row>
    <row r="17" spans="1:59">
      <c r="A17" s="9" t="s">
        <v>432</v>
      </c>
      <c r="B17" s="9" t="s">
        <v>875</v>
      </c>
      <c r="C17" s="9">
        <v>1</v>
      </c>
      <c r="D17" s="9">
        <v>1</v>
      </c>
      <c r="E17" s="9" t="str">
        <f t="shared" si="0"/>
        <v>BZ-1E01</v>
      </c>
      <c r="F17" s="9" t="s">
        <v>809</v>
      </c>
      <c r="G17" s="9" t="s">
        <v>655</v>
      </c>
      <c r="H17" s="9" t="s">
        <v>652</v>
      </c>
      <c r="J17" s="9" t="e">
        <f>MATCH($A17, 'Spells By School'!A:A, 0)</f>
        <v>#N/A</v>
      </c>
      <c r="K17" s="9" t="e">
        <f>MATCH($A17, 'Spells By School'!B:B, 0)</f>
        <v>#N/A</v>
      </c>
      <c r="L17" s="9" t="e">
        <f>MATCH($A17, 'Spells By School'!C:C, 0)</f>
        <v>#N/A</v>
      </c>
      <c r="M17" s="9" t="e">
        <f>MATCH($A17, 'Spells By School'!D:D, 0)</f>
        <v>#N/A</v>
      </c>
      <c r="N17" s="9" t="e">
        <f>MATCH($A17, 'Spells By School'!E:E, 0)</f>
        <v>#N/A</v>
      </c>
      <c r="O17" s="9" t="e">
        <f>MATCH($A17, 'Spells By School'!F:F, 0)</f>
        <v>#N/A</v>
      </c>
      <c r="P17" s="9">
        <f ca="1">MATCH($A17, 'Spells By School'!G:G, 0)</f>
        <v>11</v>
      </c>
      <c r="Q17" s="9" t="e">
        <f>MATCH($A17, 'Spells By School'!H:H, 0)</f>
        <v>#N/A</v>
      </c>
      <c r="R17" s="9" t="e">
        <f>MATCH($A17, 'Spells By School'!I:I, 0)</f>
        <v>#N/A</v>
      </c>
      <c r="S17" s="9" t="str">
        <f t="shared" ca="1" si="1"/>
        <v>Necromancy</v>
      </c>
      <c r="T17" s="9" t="str">
        <f t="shared" ca="1" si="2"/>
        <v>NE</v>
      </c>
      <c r="U17" s="9">
        <f ca="1">IF(ISNA($J17), IF(ISNA($K17), IF(ISNA($L17), IF(ISNA($M17), IF(ISNA($N17), IF(ISNA($O17), IF(ISNA($P17), IF(ISNA($Q17), IF(ISNA($R17), "###error###", MATCH(A17, 'Wand Mapping'!J:J,0)),MATCH(A17, 'Wand Mapping'!I:I,0)),MATCH(A17, 'Wand Mapping'!H:H,0)),MATCH(A17, 'Wand Mapping'!G:G,0)),MATCH(A17, 'Wand Mapping'!F:F,0)),MATCH(A17, 'Wand Mapping'!E:E,0)),MATCH(A17, 'Wand Mapping'!D:D,0)),MATCH(A17, 'Wand Mapping'!C:C,0)),MATCH(A17, 'Wand Mapping'!B:B,0))</f>
        <v>70</v>
      </c>
      <c r="V17" s="9" t="str">
        <f ca="1">INDEX('Wand Mapping'!K:K, U17)</f>
        <v>wand_ai_680</v>
      </c>
      <c r="W17" s="9" t="str">
        <f t="shared" ca="1" si="3"/>
        <v>wand_ai_680_NE</v>
      </c>
      <c r="Z17" s="9" t="str">
        <f t="shared" ca="1" si="4"/>
        <v>wand_ai_680_NE</v>
      </c>
      <c r="AA17" s="9" t="b">
        <v>1</v>
      </c>
      <c r="AD17" s="9" t="b">
        <v>1</v>
      </c>
      <c r="AH17" s="9" t="b">
        <v>1</v>
      </c>
      <c r="AI17" s="9" t="b">
        <v>1</v>
      </c>
      <c r="AJ17" s="9" t="b">
        <v>1</v>
      </c>
      <c r="AK17" s="9" t="b">
        <v>1</v>
      </c>
      <c r="AL17" s="9" t="b">
        <v>1</v>
      </c>
      <c r="AM17" s="9" t="b">
        <v>1</v>
      </c>
      <c r="AN17" s="9" t="b">
        <v>1</v>
      </c>
      <c r="AV17" s="55">
        <v>61030</v>
      </c>
      <c r="AW17" s="55">
        <v>61031</v>
      </c>
      <c r="AX17" s="55">
        <v>71030</v>
      </c>
      <c r="AY17" s="55">
        <v>71031</v>
      </c>
      <c r="AZ17" s="55">
        <v>81030</v>
      </c>
      <c r="BA17" s="55">
        <v>81031</v>
      </c>
      <c r="BB17" s="55">
        <v>91030</v>
      </c>
      <c r="BC17" s="55">
        <v>91031</v>
      </c>
      <c r="BD17" s="57">
        <v>1030</v>
      </c>
      <c r="BE17" s="57">
        <f t="shared" si="5"/>
        <v>1031</v>
      </c>
      <c r="BF17" s="57" t="b">
        <f t="shared" ref="BF17:BG48" si="7">AND(
OR(ISBLANK(AV17), AND(MOD(AV17, 10000) = BD17, QUOTIENT(AV17, 10000) = 6)),
OR(ISBLANK(AX17), AND(MOD(AX17, 10000) = BD17, QUOTIENT(AX17, 10000) = 7)),
OR(ISBLANK(AZ17), AND(MOD(AZ17, 10000) = BD17, QUOTIENT(AZ17, 10000) = 8)),
OR(ISBLANK(BB17), AND(MOD(BB17, 10000) = BD17, QUOTIENT(BB17, 10000) = 9))
)</f>
        <v>1</v>
      </c>
      <c r="BG17" s="57" t="b">
        <f t="shared" si="7"/>
        <v>1</v>
      </c>
    </row>
    <row r="18" spans="1:59">
      <c r="A18" s="9" t="s">
        <v>525</v>
      </c>
      <c r="B18" s="9" t="s">
        <v>876</v>
      </c>
      <c r="F18" s="9" t="s">
        <v>810</v>
      </c>
      <c r="G18" s="9" t="s">
        <v>655</v>
      </c>
      <c r="H18" s="9" t="s">
        <v>652</v>
      </c>
      <c r="J18" s="9" t="e">
        <f>MATCH($A18, 'Spells By School'!A:A, 0)</f>
        <v>#N/A</v>
      </c>
      <c r="K18" s="9" t="e">
        <f>MATCH($A18, 'Spells By School'!B:B, 0)</f>
        <v>#N/A</v>
      </c>
      <c r="L18" s="9" t="e">
        <f>MATCH($A18, 'Spells By School'!C:C, 0)</f>
        <v>#N/A</v>
      </c>
      <c r="M18" s="9" t="e">
        <f>MATCH($A18, 'Spells By School'!D:D, 0)</f>
        <v>#N/A</v>
      </c>
      <c r="N18" s="9">
        <f>MATCH($A18, 'Spells By School'!E:E, 0)</f>
        <v>14</v>
      </c>
      <c r="O18" s="9" t="e">
        <f>MATCH($A18, 'Spells By School'!F:F, 0)</f>
        <v>#N/A</v>
      </c>
      <c r="P18" s="9" t="e">
        <f ca="1">MATCH($A18, 'Spells By School'!G:G, 0)</f>
        <v>#N/A</v>
      </c>
      <c r="Q18" s="9" t="e">
        <f>MATCH($A18, 'Spells By School'!H:H, 0)</f>
        <v>#N/A</v>
      </c>
      <c r="R18" s="9" t="e">
        <f>MATCH($A18, 'Spells By School'!I:I, 0)</f>
        <v>#N/A</v>
      </c>
      <c r="S18" s="9" t="str">
        <f t="shared" si="1"/>
        <v>Invocation</v>
      </c>
      <c r="T18" s="9" t="str">
        <f t="shared" si="2"/>
        <v>EV</v>
      </c>
      <c r="U18" s="9">
        <f>IF(ISNA($J18), IF(ISNA($K18), IF(ISNA($L18), IF(ISNA($M18), IF(ISNA($N18), IF(ISNA($O18), IF(ISNA($P18), IF(ISNA($Q18), IF(ISNA($R18), "###error###", MATCH(A18, 'Wand Mapping'!J:J,0)),MATCH(A18, 'Wand Mapping'!I:I,0)),MATCH(A18, 'Wand Mapping'!H:H,0)),MATCH(A18, 'Wand Mapping'!G:G,0)),MATCH(A18, 'Wand Mapping'!F:F,0)),MATCH(A18, 'Wand Mapping'!E:E,0)),MATCH(A18, 'Wand Mapping'!D:D,0)),MATCH(A18, 'Wand Mapping'!C:C,0)),MATCH(A18, 'Wand Mapping'!B:B,0))</f>
        <v>84</v>
      </c>
      <c r="V18" s="9" t="str">
        <f>INDEX('Wand Mapping'!K:K, U18)</f>
        <v>wand_ai_820</v>
      </c>
      <c r="W18" s="9" t="str">
        <f t="shared" si="3"/>
        <v>wand_ai_820_EV</v>
      </c>
      <c r="Z18" s="9" t="str">
        <f t="shared" si="4"/>
        <v>wand_ai_820_EV</v>
      </c>
      <c r="AA18" s="9" t="b">
        <v>1</v>
      </c>
      <c r="AD18" s="9" t="b">
        <v>1</v>
      </c>
      <c r="AH18" s="9" t="b">
        <v>1</v>
      </c>
      <c r="AI18" s="9" t="b">
        <v>1</v>
      </c>
      <c r="AJ18" s="9" t="b">
        <v>1</v>
      </c>
      <c r="AK18" s="9" t="b">
        <v>1</v>
      </c>
      <c r="AL18" s="9" t="b">
        <v>1</v>
      </c>
      <c r="AM18" s="9" t="b">
        <v>1</v>
      </c>
      <c r="BF18" s="57"/>
      <c r="BG18" s="57"/>
    </row>
    <row r="19" spans="1:59">
      <c r="A19" s="56" t="s">
        <v>1993</v>
      </c>
      <c r="B19" s="9" t="s">
        <v>876</v>
      </c>
      <c r="C19" s="9">
        <v>1</v>
      </c>
      <c r="D19" s="9">
        <v>1</v>
      </c>
      <c r="E19" s="9" t="str">
        <f t="shared" ref="E19:E50" si="8">_xlfn.CONCAT(B19, RIGHT(_xlfn.CONCAT("0", D19), 2))</f>
        <v>BZ-1F01</v>
      </c>
      <c r="F19" s="9" t="s">
        <v>810</v>
      </c>
      <c r="G19" s="9" t="s">
        <v>655</v>
      </c>
      <c r="H19" s="9" t="s">
        <v>652</v>
      </c>
      <c r="AV19" s="55">
        <v>61032</v>
      </c>
      <c r="AW19" s="55">
        <v>61033</v>
      </c>
      <c r="AX19" s="55">
        <v>71032</v>
      </c>
      <c r="AY19" s="55">
        <v>71033</v>
      </c>
      <c r="BB19" s="55">
        <v>91032</v>
      </c>
      <c r="BC19" s="55">
        <v>91033</v>
      </c>
      <c r="BD19" s="57">
        <v>1032</v>
      </c>
      <c r="BE19" s="57">
        <f t="shared" ref="BE19:BE50" si="9">IF(BD19="", "", BD19+1)</f>
        <v>1033</v>
      </c>
      <c r="BF19" s="57" t="b">
        <f t="shared" si="7"/>
        <v>1</v>
      </c>
      <c r="BG19" s="57" t="b">
        <f t="shared" si="7"/>
        <v>1</v>
      </c>
    </row>
    <row r="20" spans="1:59">
      <c r="A20" s="56" t="s">
        <v>1994</v>
      </c>
      <c r="B20" s="9" t="s">
        <v>876</v>
      </c>
      <c r="C20" s="9">
        <v>1</v>
      </c>
      <c r="D20" s="9">
        <v>2</v>
      </c>
      <c r="E20" s="9" t="str">
        <f t="shared" si="8"/>
        <v>BZ-1F02</v>
      </c>
      <c r="F20" s="9" t="s">
        <v>810</v>
      </c>
      <c r="G20" s="9" t="s">
        <v>655</v>
      </c>
      <c r="H20" s="9" t="s">
        <v>652</v>
      </c>
      <c r="AV20" s="55">
        <v>61034</v>
      </c>
      <c r="AW20" s="55">
        <v>61035</v>
      </c>
      <c r="AX20" s="55">
        <v>71034</v>
      </c>
      <c r="AY20" s="55">
        <v>71035</v>
      </c>
      <c r="BB20" s="55">
        <v>91034</v>
      </c>
      <c r="BC20" s="55">
        <v>91035</v>
      </c>
      <c r="BD20" s="57">
        <v>1034</v>
      </c>
      <c r="BE20" s="57">
        <f t="shared" si="9"/>
        <v>1035</v>
      </c>
      <c r="BF20" s="57" t="b">
        <f t="shared" si="7"/>
        <v>1</v>
      </c>
      <c r="BG20" s="57" t="b">
        <f t="shared" si="7"/>
        <v>1</v>
      </c>
    </row>
    <row r="21" spans="1:59">
      <c r="A21" s="56" t="s">
        <v>1995</v>
      </c>
      <c r="B21" s="9" t="s">
        <v>876</v>
      </c>
      <c r="C21" s="9">
        <v>1</v>
      </c>
      <c r="D21" s="9">
        <v>3</v>
      </c>
      <c r="E21" s="9" t="str">
        <f t="shared" si="8"/>
        <v>BZ-1F03</v>
      </c>
      <c r="F21" s="9" t="s">
        <v>810</v>
      </c>
      <c r="G21" s="9" t="s">
        <v>655</v>
      </c>
      <c r="H21" s="9" t="s">
        <v>652</v>
      </c>
      <c r="AV21" s="55">
        <v>61036</v>
      </c>
      <c r="AW21" s="55">
        <v>61037</v>
      </c>
      <c r="AX21" s="55">
        <v>71036</v>
      </c>
      <c r="AY21" s="55">
        <v>71037</v>
      </c>
      <c r="BD21" s="57">
        <v>1036</v>
      </c>
      <c r="BE21" s="57">
        <f t="shared" si="9"/>
        <v>1037</v>
      </c>
      <c r="BF21" s="57" t="b">
        <f t="shared" si="7"/>
        <v>1</v>
      </c>
      <c r="BG21" s="57" t="b">
        <f t="shared" si="7"/>
        <v>1</v>
      </c>
    </row>
    <row r="22" spans="1:59">
      <c r="A22" s="56" t="s">
        <v>1996</v>
      </c>
      <c r="B22" s="9" t="s">
        <v>876</v>
      </c>
      <c r="C22" s="9">
        <v>1</v>
      </c>
      <c r="D22" s="9">
        <v>4</v>
      </c>
      <c r="E22" s="9" t="str">
        <f t="shared" si="8"/>
        <v>BZ-1F04</v>
      </c>
      <c r="F22" s="9" t="s">
        <v>810</v>
      </c>
      <c r="G22" s="9" t="s">
        <v>655</v>
      </c>
      <c r="H22" s="9" t="s">
        <v>652</v>
      </c>
      <c r="AV22" s="55">
        <v>61038</v>
      </c>
      <c r="AW22" s="55">
        <v>61039</v>
      </c>
      <c r="AX22" s="55">
        <v>71038</v>
      </c>
      <c r="AY22" s="55">
        <v>71039</v>
      </c>
      <c r="BB22" s="55">
        <v>91038</v>
      </c>
      <c r="BC22" s="55">
        <v>91039</v>
      </c>
      <c r="BD22" s="57">
        <v>1038</v>
      </c>
      <c r="BE22" s="57">
        <f t="shared" si="9"/>
        <v>1039</v>
      </c>
      <c r="BF22" s="57" t="b">
        <f t="shared" si="7"/>
        <v>1</v>
      </c>
      <c r="BG22" s="57" t="b">
        <f t="shared" si="7"/>
        <v>1</v>
      </c>
    </row>
    <row r="23" spans="1:59">
      <c r="A23" s="56" t="s">
        <v>1997</v>
      </c>
      <c r="B23" s="9" t="s">
        <v>876</v>
      </c>
      <c r="C23" s="9">
        <v>1</v>
      </c>
      <c r="D23" s="9">
        <v>5</v>
      </c>
      <c r="E23" s="9" t="str">
        <f t="shared" si="8"/>
        <v>BZ-1F05</v>
      </c>
      <c r="F23" s="9" t="s">
        <v>810</v>
      </c>
      <c r="G23" s="9" t="s">
        <v>655</v>
      </c>
      <c r="H23" s="9" t="s">
        <v>652</v>
      </c>
      <c r="AV23" s="55">
        <v>61040</v>
      </c>
      <c r="AW23" s="55">
        <v>61041</v>
      </c>
      <c r="AX23" s="55">
        <v>71040</v>
      </c>
      <c r="AY23" s="55">
        <v>71041</v>
      </c>
      <c r="BD23" s="57">
        <v>1040</v>
      </c>
      <c r="BE23" s="57">
        <f t="shared" si="9"/>
        <v>1041</v>
      </c>
      <c r="BF23" s="57" t="b">
        <f t="shared" si="7"/>
        <v>1</v>
      </c>
      <c r="BG23" s="57" t="b">
        <f t="shared" si="7"/>
        <v>1</v>
      </c>
    </row>
    <row r="24" spans="1:59">
      <c r="A24" s="56" t="s">
        <v>1998</v>
      </c>
      <c r="B24" s="9" t="s">
        <v>876</v>
      </c>
      <c r="C24" s="9">
        <v>1</v>
      </c>
      <c r="D24" s="9">
        <v>6</v>
      </c>
      <c r="E24" s="9" t="str">
        <f t="shared" si="8"/>
        <v>BZ-1F06</v>
      </c>
      <c r="F24" s="9" t="s">
        <v>810</v>
      </c>
      <c r="G24" s="9" t="s">
        <v>655</v>
      </c>
      <c r="H24" s="9" t="s">
        <v>652</v>
      </c>
      <c r="AV24" s="55">
        <v>61042</v>
      </c>
      <c r="AW24" s="55">
        <v>61043</v>
      </c>
      <c r="BB24" s="55">
        <v>91042</v>
      </c>
      <c r="BC24" s="55">
        <v>91043</v>
      </c>
      <c r="BD24" s="57">
        <v>1042</v>
      </c>
      <c r="BE24" s="57">
        <f t="shared" si="9"/>
        <v>1043</v>
      </c>
      <c r="BF24" s="57" t="b">
        <f t="shared" si="7"/>
        <v>1</v>
      </c>
      <c r="BG24" s="57" t="b">
        <f t="shared" si="7"/>
        <v>1</v>
      </c>
    </row>
    <row r="25" spans="1:59">
      <c r="A25" s="56" t="s">
        <v>1999</v>
      </c>
      <c r="B25" s="9" t="s">
        <v>876</v>
      </c>
      <c r="C25" s="9">
        <v>1</v>
      </c>
      <c r="D25" s="9">
        <v>7</v>
      </c>
      <c r="E25" s="9" t="str">
        <f t="shared" si="8"/>
        <v>BZ-1F07</v>
      </c>
      <c r="F25" s="9" t="s">
        <v>810</v>
      </c>
      <c r="G25" s="9" t="s">
        <v>655</v>
      </c>
      <c r="H25" s="9" t="s">
        <v>652</v>
      </c>
      <c r="AV25" s="55">
        <v>61044</v>
      </c>
      <c r="AW25" s="55">
        <v>61045</v>
      </c>
      <c r="AX25" s="55">
        <v>71044</v>
      </c>
      <c r="AY25" s="55">
        <v>71045</v>
      </c>
      <c r="BD25" s="57">
        <v>1044</v>
      </c>
      <c r="BE25" s="57">
        <f t="shared" si="9"/>
        <v>1045</v>
      </c>
      <c r="BF25" s="57" t="b">
        <f t="shared" si="7"/>
        <v>1</v>
      </c>
      <c r="BG25" s="57" t="b">
        <f t="shared" si="7"/>
        <v>1</v>
      </c>
    </row>
    <row r="26" spans="1:59">
      <c r="A26" s="56" t="s">
        <v>2000</v>
      </c>
      <c r="B26" s="9" t="s">
        <v>876</v>
      </c>
      <c r="C26" s="9">
        <v>1</v>
      </c>
      <c r="D26" s="9">
        <v>8</v>
      </c>
      <c r="E26" s="9" t="str">
        <f t="shared" si="8"/>
        <v>BZ-1F08</v>
      </c>
      <c r="F26" s="9" t="s">
        <v>810</v>
      </c>
      <c r="G26" s="9" t="s">
        <v>655</v>
      </c>
      <c r="H26" s="9" t="s">
        <v>652</v>
      </c>
      <c r="BB26" s="55">
        <v>91046</v>
      </c>
      <c r="BC26" s="55">
        <v>91047</v>
      </c>
      <c r="BD26" s="57">
        <v>1046</v>
      </c>
      <c r="BE26" s="57">
        <f t="shared" si="9"/>
        <v>1047</v>
      </c>
      <c r="BF26" s="57" t="b">
        <f t="shared" si="7"/>
        <v>1</v>
      </c>
      <c r="BG26" s="57" t="b">
        <f t="shared" si="7"/>
        <v>1</v>
      </c>
    </row>
    <row r="27" spans="1:59">
      <c r="A27" s="56" t="s">
        <v>2001</v>
      </c>
      <c r="B27" s="9" t="s">
        <v>876</v>
      </c>
      <c r="C27" s="9">
        <v>1</v>
      </c>
      <c r="D27" s="9">
        <v>10</v>
      </c>
      <c r="E27" s="9" t="str">
        <f t="shared" si="8"/>
        <v>BZ-1F10</v>
      </c>
      <c r="F27" s="9" t="s">
        <v>810</v>
      </c>
      <c r="G27" s="9" t="s">
        <v>655</v>
      </c>
      <c r="H27" s="9" t="s">
        <v>652</v>
      </c>
      <c r="AV27" s="55">
        <v>61048</v>
      </c>
      <c r="AW27" s="55">
        <v>61049</v>
      </c>
      <c r="BB27" s="55">
        <v>91048</v>
      </c>
      <c r="BC27" s="55">
        <v>91049</v>
      </c>
      <c r="BD27" s="57">
        <v>1048</v>
      </c>
      <c r="BE27" s="57">
        <f t="shared" si="9"/>
        <v>1049</v>
      </c>
      <c r="BF27" s="57" t="b">
        <f t="shared" si="7"/>
        <v>1</v>
      </c>
      <c r="BG27" s="57" t="b">
        <f t="shared" si="7"/>
        <v>1</v>
      </c>
    </row>
    <row r="28" spans="1:59">
      <c r="A28" s="56" t="s">
        <v>2002</v>
      </c>
      <c r="B28" s="9" t="s">
        <v>876</v>
      </c>
      <c r="C28" s="9">
        <v>1</v>
      </c>
      <c r="D28" s="9">
        <v>12</v>
      </c>
      <c r="E28" s="9" t="str">
        <f t="shared" si="8"/>
        <v>BZ-1F12</v>
      </c>
      <c r="F28" s="9" t="s">
        <v>810</v>
      </c>
      <c r="G28" s="9" t="s">
        <v>655</v>
      </c>
      <c r="H28" s="9" t="s">
        <v>652</v>
      </c>
      <c r="AV28" s="55">
        <v>61050</v>
      </c>
      <c r="AW28" s="55">
        <v>61051</v>
      </c>
      <c r="BB28" s="55">
        <v>91050</v>
      </c>
      <c r="BC28" s="55">
        <v>91051</v>
      </c>
      <c r="BD28" s="57">
        <v>1050</v>
      </c>
      <c r="BE28" s="57">
        <f t="shared" si="9"/>
        <v>1051</v>
      </c>
      <c r="BF28" s="57" t="b">
        <f t="shared" si="7"/>
        <v>1</v>
      </c>
      <c r="BG28" s="57" t="b">
        <f t="shared" si="7"/>
        <v>1</v>
      </c>
    </row>
    <row r="29" spans="1:59">
      <c r="A29" s="9" t="s">
        <v>343</v>
      </c>
      <c r="B29" s="9" t="s">
        <v>877</v>
      </c>
      <c r="C29" s="9">
        <v>1</v>
      </c>
      <c r="D29" s="9">
        <v>1</v>
      </c>
      <c r="E29" s="9" t="str">
        <f t="shared" si="8"/>
        <v>BZ-1G01</v>
      </c>
      <c r="F29" s="9" t="s">
        <v>811</v>
      </c>
      <c r="G29" s="9" t="s">
        <v>655</v>
      </c>
      <c r="H29" s="9" t="s">
        <v>652</v>
      </c>
      <c r="J29" s="9" t="e">
        <f>MATCH($A29, 'Spells By School'!A:A, 0)</f>
        <v>#N/A</v>
      </c>
      <c r="K29" s="9" t="e">
        <f>MATCH($A29, 'Spells By School'!B:B, 0)</f>
        <v>#N/A</v>
      </c>
      <c r="L29" s="9" t="e">
        <f>MATCH($A29, 'Spells By School'!C:C, 0)</f>
        <v>#N/A</v>
      </c>
      <c r="M29" s="9" t="e">
        <f>MATCH($A29, 'Spells By School'!D:D, 0)</f>
        <v>#N/A</v>
      </c>
      <c r="N29" s="9" t="e">
        <f>MATCH($A29, 'Spells By School'!E:E, 0)</f>
        <v>#N/A</v>
      </c>
      <c r="O29" s="9" t="e">
        <f>MATCH($A29, 'Spells By School'!F:F, 0)</f>
        <v>#N/A</v>
      </c>
      <c r="P29" s="9">
        <f ca="1">MATCH($A29, 'Spells By School'!G:G, 0)</f>
        <v>40</v>
      </c>
      <c r="Q29" s="9" t="e">
        <f>MATCH($A29, 'Spells By School'!H:H, 0)</f>
        <v>#N/A</v>
      </c>
      <c r="R29" s="9" t="e">
        <f>MATCH($A29, 'Spells By School'!I:I, 0)</f>
        <v>#N/A</v>
      </c>
      <c r="S29" s="9" t="str">
        <f t="shared" ref="S29:S43" ca="1" si="10">IF(ISNA($J29), IF(ISNA($K29), IF(ISNA($L29), IF(ISNA($M29), IF(ISNA($N29), IF(ISNA($O29), IF(ISNA($P29), IF(ISNA($Q29), IF(ISNA($R29), "###error###", R$1),Q$1),P$1),O$1),N$1),M$1),L$1),K$1),J$1)</f>
        <v>Necromancy</v>
      </c>
      <c r="T29" s="9" t="str">
        <f t="shared" ref="T29:T43" ca="1" si="11">IF(ISNA($J29), IF(ISNA($K29), IF(ISNA($L29), IF(ISNA($M29), IF(ISNA($N29), IF(ISNA($O29), IF(ISNA($P29), IF(ISNA($Q29), IF(ISNA($R29), "###error###", "WM"),"IL"),"NE"),"EN"),"EV"),"TR"),"DI"),"CO"),"AB")</f>
        <v>NE</v>
      </c>
      <c r="U29" s="9">
        <f ca="1">IF(ISNA($J29), IF(ISNA($K29), IF(ISNA($L29), IF(ISNA($M29), IF(ISNA($N29), IF(ISNA($O29), IF(ISNA($P29), IF(ISNA($Q29), IF(ISNA($R29), "###error###", MATCH(A29, 'Wand Mapping'!J:J,0)),MATCH(A29, 'Wand Mapping'!I:I,0)),MATCH(A29, 'Wand Mapping'!H:H,0)),MATCH(A29, 'Wand Mapping'!G:G,0)),MATCH(A29, 'Wand Mapping'!F:F,0)),MATCH(A29, 'Wand Mapping'!E:E,0)),MATCH(A29, 'Wand Mapping'!D:D,0)),MATCH(A29, 'Wand Mapping'!C:C,0)),MATCH(A29, 'Wand Mapping'!B:B,0))</f>
        <v>56</v>
      </c>
      <c r="V29" s="9" t="str">
        <f ca="1">INDEX('Wand Mapping'!K:K, U29)</f>
        <v>wand_ai_540</v>
      </c>
      <c r="W29" s="9" t="str">
        <f t="shared" ref="W29:W43" ca="1" si="12">_xlfn.CONCAT(V29, "_", T29)</f>
        <v>wand_ai_540_NE</v>
      </c>
      <c r="Z29" s="9" t="str">
        <f t="shared" ref="Z29:Z43" ca="1" si="13">IF(ISBLANK(X29), W29, X29)</f>
        <v>wand_ai_540_NE</v>
      </c>
      <c r="AA29" s="9" t="b">
        <v>1</v>
      </c>
      <c r="AD29" s="9" t="b">
        <v>1</v>
      </c>
      <c r="AH29" s="9" t="b">
        <v>1</v>
      </c>
      <c r="AI29" s="9" t="b">
        <v>1</v>
      </c>
      <c r="AJ29" s="9" t="b">
        <v>1</v>
      </c>
      <c r="AK29" s="9" t="b">
        <v>1</v>
      </c>
      <c r="AL29" s="9" t="b">
        <v>1</v>
      </c>
      <c r="AM29" s="9" t="b">
        <v>1</v>
      </c>
      <c r="AV29" s="55">
        <v>61052</v>
      </c>
      <c r="AW29" s="55">
        <v>61053</v>
      </c>
      <c r="AX29" s="55">
        <v>71052</v>
      </c>
      <c r="AY29" s="55">
        <v>71053</v>
      </c>
      <c r="AZ29" s="55">
        <v>81052</v>
      </c>
      <c r="BA29" s="55">
        <v>81053</v>
      </c>
      <c r="BB29" s="55">
        <v>91052</v>
      </c>
      <c r="BC29" s="55">
        <v>91053</v>
      </c>
      <c r="BD29" s="57">
        <v>1052</v>
      </c>
      <c r="BE29" s="57">
        <f t="shared" si="9"/>
        <v>1053</v>
      </c>
      <c r="BF29" s="57" t="b">
        <f t="shared" si="7"/>
        <v>1</v>
      </c>
      <c r="BG29" s="57" t="b">
        <f t="shared" si="7"/>
        <v>1</v>
      </c>
    </row>
    <row r="30" spans="1:59">
      <c r="A30" s="9" t="s">
        <v>451</v>
      </c>
      <c r="B30" s="9" t="s">
        <v>878</v>
      </c>
      <c r="C30" s="9">
        <v>1</v>
      </c>
      <c r="D30" s="9">
        <v>1</v>
      </c>
      <c r="E30" s="9" t="str">
        <f t="shared" si="8"/>
        <v>BZ-1H01</v>
      </c>
      <c r="F30" s="9" t="s">
        <v>812</v>
      </c>
      <c r="G30" s="9" t="s">
        <v>655</v>
      </c>
      <c r="H30" s="9" t="s">
        <v>652</v>
      </c>
      <c r="J30" s="9" t="e">
        <f>MATCH($A30, 'Spells By School'!A:A, 0)</f>
        <v>#N/A</v>
      </c>
      <c r="K30" s="9" t="e">
        <f>MATCH($A30, 'Spells By School'!B:B, 0)</f>
        <v>#N/A</v>
      </c>
      <c r="L30" s="9" t="e">
        <f>MATCH($A30, 'Spells By School'!C:C, 0)</f>
        <v>#N/A</v>
      </c>
      <c r="M30" s="9" t="e">
        <f>MATCH($A30, 'Spells By School'!D:D, 0)</f>
        <v>#N/A</v>
      </c>
      <c r="N30" s="9" t="e">
        <f>MATCH($A30, 'Spells By School'!E:E, 0)</f>
        <v>#N/A</v>
      </c>
      <c r="O30" s="9" t="e">
        <f>MATCH($A30, 'Spells By School'!F:F, 0)</f>
        <v>#N/A</v>
      </c>
      <c r="P30" s="9" t="e">
        <f ca="1">MATCH($A30, 'Spells By School'!G:G, 0)</f>
        <v>#N/A</v>
      </c>
      <c r="Q30" s="9">
        <f>MATCH($A30, 'Spells By School'!H:H, 0)</f>
        <v>24</v>
      </c>
      <c r="R30" s="9" t="e">
        <f>MATCH($A30, 'Spells By School'!I:I, 0)</f>
        <v>#N/A</v>
      </c>
      <c r="S30" s="9" t="str">
        <f t="shared" ca="1" si="10"/>
        <v>Illusion</v>
      </c>
      <c r="T30" s="9" t="str">
        <f t="shared" ca="1" si="11"/>
        <v>IL</v>
      </c>
      <c r="U30" s="9">
        <f ca="1">IF(ISNA($J30), IF(ISNA($K30), IF(ISNA($L30), IF(ISNA($M30), IF(ISNA($N30), IF(ISNA($O30), IF(ISNA($P30), IF(ISNA($Q30), IF(ISNA($R30), "###error###", MATCH(A30, 'Wand Mapping'!J:J,0)),MATCH(A30, 'Wand Mapping'!I:I,0)),MATCH(A30, 'Wand Mapping'!H:H,0)),MATCH(A30, 'Wand Mapping'!G:G,0)),MATCH(A30, 'Wand Mapping'!F:F,0)),MATCH(A30, 'Wand Mapping'!E:E,0)),MATCH(A30, 'Wand Mapping'!D:D,0)),MATCH(A30, 'Wand Mapping'!C:C,0)),MATCH(A30, 'Wand Mapping'!B:B,0))</f>
        <v>73</v>
      </c>
      <c r="V30" s="9" t="str">
        <f ca="1">INDEX('Wand Mapping'!K:K, U30)</f>
        <v>wand_ai_710</v>
      </c>
      <c r="W30" s="9" t="str">
        <f t="shared" ca="1" si="12"/>
        <v>wand_ai_710_IL</v>
      </c>
      <c r="Z30" s="9" t="str">
        <f t="shared" ca="1" si="13"/>
        <v>wand_ai_710_IL</v>
      </c>
      <c r="AA30" s="9" t="b">
        <v>1</v>
      </c>
      <c r="AD30" s="9" t="b">
        <v>1</v>
      </c>
      <c r="AH30" s="9" t="b">
        <v>1</v>
      </c>
      <c r="AI30" s="9" t="b">
        <v>1</v>
      </c>
      <c r="AJ30" s="9" t="b">
        <v>1</v>
      </c>
      <c r="AK30" s="9" t="b">
        <v>1</v>
      </c>
      <c r="AL30" s="9" t="b">
        <v>1</v>
      </c>
      <c r="AM30" s="9" t="b">
        <v>1</v>
      </c>
      <c r="AN30" s="9" t="b">
        <v>1</v>
      </c>
      <c r="AV30" s="55">
        <v>61054</v>
      </c>
      <c r="AW30" s="55">
        <v>61055</v>
      </c>
      <c r="BB30" s="55">
        <v>91054</v>
      </c>
      <c r="BC30" s="55">
        <v>91055</v>
      </c>
      <c r="BD30" s="57">
        <v>1054</v>
      </c>
      <c r="BE30" s="57">
        <f t="shared" si="9"/>
        <v>1055</v>
      </c>
      <c r="BF30" s="57" t="b">
        <f t="shared" si="7"/>
        <v>1</v>
      </c>
      <c r="BG30" s="57" t="b">
        <f t="shared" si="7"/>
        <v>1</v>
      </c>
    </row>
    <row r="31" spans="1:59">
      <c r="A31" s="9" t="s">
        <v>529</v>
      </c>
      <c r="B31" s="9" t="s">
        <v>880</v>
      </c>
      <c r="C31" s="9">
        <v>1</v>
      </c>
      <c r="D31" s="9">
        <v>1</v>
      </c>
      <c r="E31" s="9" t="str">
        <f t="shared" si="8"/>
        <v>BZ-1J01</v>
      </c>
      <c r="F31" s="9" t="s">
        <v>814</v>
      </c>
      <c r="G31" s="9" t="s">
        <v>655</v>
      </c>
      <c r="H31" s="9" t="s">
        <v>652</v>
      </c>
      <c r="J31" s="9" t="e">
        <f>MATCH($A31, 'Spells By School'!A:A, 0)</f>
        <v>#N/A</v>
      </c>
      <c r="K31" s="9" t="e">
        <f>MATCH($A31, 'Spells By School'!B:B, 0)</f>
        <v>#N/A</v>
      </c>
      <c r="L31" s="9" t="e">
        <f>MATCH($A31, 'Spells By School'!C:C, 0)</f>
        <v>#N/A</v>
      </c>
      <c r="M31" s="9" t="e">
        <f>MATCH($A31, 'Spells By School'!D:D, 0)</f>
        <v>#N/A</v>
      </c>
      <c r="N31" s="9" t="e">
        <f>MATCH($A31, 'Spells By School'!E:E, 0)</f>
        <v>#N/A</v>
      </c>
      <c r="O31" s="9" t="e">
        <f>MATCH($A31, 'Spells By School'!F:F, 0)</f>
        <v>#N/A</v>
      </c>
      <c r="P31" s="9" t="e">
        <f ca="1">MATCH($A31, 'Spells By School'!G:G, 0)</f>
        <v>#N/A</v>
      </c>
      <c r="Q31" s="9" t="e">
        <f>MATCH($A31, 'Spells By School'!H:H, 0)</f>
        <v>#N/A</v>
      </c>
      <c r="R31" s="9">
        <f>MATCH($A31, 'Spells By School'!I:I, 0)</f>
        <v>5</v>
      </c>
      <c r="S31" s="9" t="str">
        <f t="shared" ca="1" si="10"/>
        <v>Wild Magic</v>
      </c>
      <c r="T31" s="9" t="str">
        <f t="shared" ca="1" si="11"/>
        <v>WM</v>
      </c>
      <c r="U31" s="9">
        <f ca="1">IF(ISNA($J31), IF(ISNA($K31), IF(ISNA($L31), IF(ISNA($M31), IF(ISNA($N31), IF(ISNA($O31), IF(ISNA($P31), IF(ISNA($Q31), IF(ISNA($R31), "###error###", MATCH(A31, 'Wand Mapping'!J:J,0)),MATCH(A31, 'Wand Mapping'!I:I,0)),MATCH(A31, 'Wand Mapping'!H:H,0)),MATCH(A31, 'Wand Mapping'!G:G,0)),MATCH(A31, 'Wand Mapping'!F:F,0)),MATCH(A31, 'Wand Mapping'!E:E,0)),MATCH(A31, 'Wand Mapping'!D:D,0)),MATCH(A31, 'Wand Mapping'!C:C,0)),MATCH(A31, 'Wand Mapping'!B:B,0))</f>
        <v>84</v>
      </c>
      <c r="V31" s="9" t="str">
        <f ca="1">INDEX('Wand Mapping'!K:K, U31)</f>
        <v>wand_ai_820</v>
      </c>
      <c r="W31" s="9" t="str">
        <f t="shared" ca="1" si="12"/>
        <v>wand_ai_820_WM</v>
      </c>
      <c r="Z31" s="9" t="str">
        <f t="shared" ca="1" si="13"/>
        <v>wand_ai_820_WM</v>
      </c>
      <c r="AA31" s="9" t="b">
        <v>1</v>
      </c>
      <c r="AH31" s="9" t="b">
        <v>1</v>
      </c>
      <c r="AI31" s="9" t="b">
        <v>1</v>
      </c>
      <c r="AJ31" s="9" t="b">
        <v>1</v>
      </c>
      <c r="AK31" s="9" t="b">
        <v>1</v>
      </c>
      <c r="AL31" s="9" t="b">
        <v>1</v>
      </c>
      <c r="AM31" s="9" t="b">
        <v>1</v>
      </c>
      <c r="AU31" s="9" t="s">
        <v>1991</v>
      </c>
      <c r="AV31" s="55">
        <v>61056</v>
      </c>
      <c r="AW31" s="55">
        <v>61057</v>
      </c>
      <c r="BD31" s="57">
        <v>1056</v>
      </c>
      <c r="BE31" s="57">
        <f t="shared" si="9"/>
        <v>1057</v>
      </c>
      <c r="BF31" s="57" t="b">
        <f t="shared" si="7"/>
        <v>1</v>
      </c>
      <c r="BG31" s="57" t="b">
        <f t="shared" si="7"/>
        <v>1</v>
      </c>
    </row>
    <row r="32" spans="1:59">
      <c r="A32" s="9" t="s">
        <v>248</v>
      </c>
      <c r="B32" s="9" t="s">
        <v>881</v>
      </c>
      <c r="C32" s="9">
        <v>1</v>
      </c>
      <c r="D32" s="9">
        <v>1</v>
      </c>
      <c r="E32" s="9" t="str">
        <f t="shared" si="8"/>
        <v>BZ-1K01</v>
      </c>
      <c r="F32" s="9" t="s">
        <v>815</v>
      </c>
      <c r="G32" s="9" t="s">
        <v>655</v>
      </c>
      <c r="H32" s="9" t="s">
        <v>652</v>
      </c>
      <c r="J32" s="9" t="e">
        <f>MATCH($A32, 'Spells By School'!A:A, 0)</f>
        <v>#N/A</v>
      </c>
      <c r="K32" s="9" t="e">
        <f>MATCH($A32, 'Spells By School'!B:B, 0)</f>
        <v>#N/A</v>
      </c>
      <c r="L32" s="9" t="e">
        <f>MATCH($A32, 'Spells By School'!C:C, 0)</f>
        <v>#N/A</v>
      </c>
      <c r="M32" s="9" t="e">
        <f>MATCH($A32, 'Spells By School'!D:D, 0)</f>
        <v>#N/A</v>
      </c>
      <c r="N32" s="9" t="e">
        <f>MATCH($A32, 'Spells By School'!E:E, 0)</f>
        <v>#N/A</v>
      </c>
      <c r="O32" s="9" t="e">
        <f>MATCH($A32, 'Spells By School'!F:F, 0)</f>
        <v>#N/A</v>
      </c>
      <c r="P32" s="9" t="e">
        <f ca="1">MATCH($A32, 'Spells By School'!G:G, 0)</f>
        <v>#N/A</v>
      </c>
      <c r="Q32" s="9">
        <f>MATCH($A32, 'Spells By School'!H:H, 0)</f>
        <v>29</v>
      </c>
      <c r="R32" s="9" t="e">
        <f>MATCH($A32, 'Spells By School'!I:I, 0)</f>
        <v>#N/A</v>
      </c>
      <c r="S32" s="9" t="str">
        <f t="shared" ca="1" si="10"/>
        <v>Illusion</v>
      </c>
      <c r="T32" s="9" t="str">
        <f t="shared" ca="1" si="11"/>
        <v>IL</v>
      </c>
      <c r="U32" s="9">
        <f ca="1">IF(ISNA($J32), IF(ISNA($K32), IF(ISNA($L32), IF(ISNA($M32), IF(ISNA($N32), IF(ISNA($O32), IF(ISNA($P32), IF(ISNA($Q32), IF(ISNA($R32), "###error###", MATCH(A32, 'Wand Mapping'!J:J,0)),MATCH(A32, 'Wand Mapping'!I:I,0)),MATCH(A32, 'Wand Mapping'!H:H,0)),MATCH(A32, 'Wand Mapping'!G:G,0)),MATCH(A32, 'Wand Mapping'!F:F,0)),MATCH(A32, 'Wand Mapping'!E:E,0)),MATCH(A32, 'Wand Mapping'!D:D,0)),MATCH(A32, 'Wand Mapping'!C:C,0)),MATCH(A32, 'Wand Mapping'!B:B,0))</f>
        <v>42</v>
      </c>
      <c r="V32" s="9" t="str">
        <f ca="1">INDEX('Wand Mapping'!K:K, U32)</f>
        <v>wand_ai_400</v>
      </c>
      <c r="W32" s="9" t="str">
        <f t="shared" ca="1" si="12"/>
        <v>wand_ai_400_IL</v>
      </c>
      <c r="Z32" s="9" t="str">
        <f t="shared" ca="1" si="13"/>
        <v>wand_ai_400_IL</v>
      </c>
      <c r="AA32" s="9" t="b">
        <v>1</v>
      </c>
      <c r="AD32" s="9" t="b">
        <v>1</v>
      </c>
      <c r="AH32" s="9" t="b">
        <v>1</v>
      </c>
      <c r="AI32" s="9" t="b">
        <v>1</v>
      </c>
      <c r="AJ32" s="9" t="b">
        <v>1</v>
      </c>
      <c r="AK32" s="9" t="b">
        <v>1</v>
      </c>
      <c r="AL32" s="9" t="b">
        <v>1</v>
      </c>
      <c r="AM32" s="9" t="b">
        <v>1</v>
      </c>
      <c r="AV32" s="55">
        <v>61058</v>
      </c>
      <c r="AW32" s="55">
        <v>61059</v>
      </c>
      <c r="BB32" s="55">
        <v>91058</v>
      </c>
      <c r="BC32" s="55">
        <v>91059</v>
      </c>
      <c r="BD32" s="57">
        <v>1058</v>
      </c>
      <c r="BE32" s="57">
        <f t="shared" si="9"/>
        <v>1059</v>
      </c>
      <c r="BF32" s="57" t="b">
        <f t="shared" si="7"/>
        <v>1</v>
      </c>
      <c r="BG32" s="57" t="b">
        <f t="shared" si="7"/>
        <v>1</v>
      </c>
    </row>
    <row r="33" spans="1:59">
      <c r="A33" s="9" t="s">
        <v>698</v>
      </c>
      <c r="B33" s="9" t="s">
        <v>882</v>
      </c>
      <c r="C33" s="9">
        <v>1</v>
      </c>
      <c r="D33" s="9">
        <v>1</v>
      </c>
      <c r="E33" s="9" t="str">
        <f t="shared" si="8"/>
        <v>BZ-1L01</v>
      </c>
      <c r="F33" s="9" t="s">
        <v>816</v>
      </c>
      <c r="G33" s="9" t="s">
        <v>655</v>
      </c>
      <c r="H33" s="9" t="s">
        <v>652</v>
      </c>
      <c r="J33" s="9" t="e">
        <f>MATCH($A33, 'Spells By School'!A:A, 0)</f>
        <v>#N/A</v>
      </c>
      <c r="K33" s="9" t="e">
        <f>MATCH($A33, 'Spells By School'!B:B, 0)</f>
        <v>#N/A</v>
      </c>
      <c r="L33" s="9" t="e">
        <f>MATCH($A33, 'Spells By School'!C:C, 0)</f>
        <v>#N/A</v>
      </c>
      <c r="M33" s="9">
        <f>MATCH($A33, 'Spells By School'!D:D, 0)</f>
        <v>92</v>
      </c>
      <c r="N33" s="9" t="e">
        <f>MATCH($A33, 'Spells By School'!E:E, 0)</f>
        <v>#N/A</v>
      </c>
      <c r="O33" s="9" t="e">
        <f>MATCH($A33, 'Spells By School'!F:F, 0)</f>
        <v>#N/A</v>
      </c>
      <c r="P33" s="9" t="e">
        <f ca="1">MATCH($A33, 'Spells By School'!G:G, 0)</f>
        <v>#N/A</v>
      </c>
      <c r="Q33" s="9" t="e">
        <f>MATCH($A33, 'Spells By School'!H:H, 0)</f>
        <v>#N/A</v>
      </c>
      <c r="R33" s="9" t="e">
        <f>MATCH($A33, 'Spells By School'!I:I, 0)</f>
        <v>#N/A</v>
      </c>
      <c r="S33" s="9" t="str">
        <f t="shared" si="10"/>
        <v>Transmutation</v>
      </c>
      <c r="T33" s="9" t="str">
        <f t="shared" si="11"/>
        <v>TR</v>
      </c>
      <c r="U33" s="9" t="e">
        <f>IF(ISNA($J33), IF(ISNA($K33), IF(ISNA($L33), IF(ISNA($M33), IF(ISNA($N33), IF(ISNA($O33), IF(ISNA($P33), IF(ISNA($Q33), IF(ISNA($R33), "###error###", MATCH(A33, 'Wand Mapping'!J:J,0)),MATCH(A33, 'Wand Mapping'!I:I,0)),MATCH(A33, 'Wand Mapping'!H:H,0)),MATCH(A33, 'Wand Mapping'!G:G,0)),MATCH(A33, 'Wand Mapping'!F:F,0)),MATCH(A33, 'Wand Mapping'!E:E,0)),MATCH(A33, 'Wand Mapping'!D:D,0)),MATCH(A33, 'Wand Mapping'!C:C,0)),MATCH(A33, 'Wand Mapping'!B:B,0))</f>
        <v>#N/A</v>
      </c>
      <c r="V33" s="9" t="e">
        <f>INDEX('Wand Mapping'!K:K, U33)</f>
        <v>#N/A</v>
      </c>
      <c r="W33" s="9" t="e">
        <f t="shared" si="12"/>
        <v>#N/A</v>
      </c>
      <c r="X33" s="60" t="s">
        <v>1964</v>
      </c>
      <c r="Z33" s="9" t="str">
        <f t="shared" si="13"/>
        <v>wand_ai_070_TR</v>
      </c>
      <c r="AA33" s="9" t="b">
        <v>1</v>
      </c>
      <c r="AD33" s="9" t="b">
        <v>1</v>
      </c>
      <c r="AH33" s="9" t="b">
        <v>1</v>
      </c>
      <c r="AI33" s="9" t="b">
        <v>1</v>
      </c>
      <c r="AJ33" s="9" t="b">
        <v>1</v>
      </c>
      <c r="AK33" s="9" t="b">
        <v>1</v>
      </c>
      <c r="AL33" s="9" t="b">
        <v>1</v>
      </c>
      <c r="AM33" s="9" t="b">
        <v>1</v>
      </c>
      <c r="AN33" s="9" t="b">
        <v>1</v>
      </c>
      <c r="AV33" s="55">
        <v>61060</v>
      </c>
      <c r="AW33" s="55">
        <v>61061</v>
      </c>
      <c r="BD33" s="57">
        <v>1060</v>
      </c>
      <c r="BE33" s="57">
        <f t="shared" si="9"/>
        <v>1061</v>
      </c>
      <c r="BF33" s="57" t="b">
        <f t="shared" si="7"/>
        <v>1</v>
      </c>
      <c r="BG33" s="57" t="b">
        <f t="shared" si="7"/>
        <v>1</v>
      </c>
    </row>
    <row r="34" spans="1:59">
      <c r="A34" s="9" t="s">
        <v>584</v>
      </c>
      <c r="B34" s="9" t="s">
        <v>1917</v>
      </c>
      <c r="C34" s="9">
        <v>1</v>
      </c>
      <c r="D34" s="9">
        <v>1</v>
      </c>
      <c r="E34" s="9" t="str">
        <f t="shared" si="8"/>
        <v>BZ-Y201</v>
      </c>
      <c r="F34" s="9" t="s">
        <v>1416</v>
      </c>
      <c r="G34" s="9" t="s">
        <v>655</v>
      </c>
      <c r="H34" s="9" t="s">
        <v>656</v>
      </c>
      <c r="J34" s="9" t="e">
        <f>MATCH($A34, 'Spells By School'!A:A, 0)</f>
        <v>#N/A</v>
      </c>
      <c r="K34" s="9" t="e">
        <f>MATCH($A34, 'Spells By School'!B:B, 0)</f>
        <v>#N/A</v>
      </c>
      <c r="L34" s="9" t="e">
        <f>MATCH($A34, 'Spells By School'!C:C, 0)</f>
        <v>#N/A</v>
      </c>
      <c r="M34" s="9">
        <f>MATCH($A34, 'Spells By School'!D:D, 0)</f>
        <v>25</v>
      </c>
      <c r="N34" s="9" t="e">
        <f>MATCH($A34, 'Spells By School'!E:E, 0)</f>
        <v>#N/A</v>
      </c>
      <c r="O34" s="9" t="e">
        <f>MATCH($A34, 'Spells By School'!F:F, 0)</f>
        <v>#N/A</v>
      </c>
      <c r="P34" s="9" t="e">
        <f ca="1">MATCH($A34, 'Spells By School'!G:G, 0)</f>
        <v>#N/A</v>
      </c>
      <c r="Q34" s="9" t="e">
        <f>MATCH($A34, 'Spells By School'!H:H, 0)</f>
        <v>#N/A</v>
      </c>
      <c r="R34" s="9" t="e">
        <f>MATCH($A34, 'Spells By School'!I:I, 0)</f>
        <v>#N/A</v>
      </c>
      <c r="S34" s="9" t="str">
        <f t="shared" si="10"/>
        <v>Transmutation</v>
      </c>
      <c r="T34" s="9" t="str">
        <f t="shared" si="11"/>
        <v>TR</v>
      </c>
      <c r="U34" s="9">
        <f>IF(ISNA($J34), IF(ISNA($K34), IF(ISNA($L34), IF(ISNA($M34), IF(ISNA($N34), IF(ISNA($O34), IF(ISNA($P34), IF(ISNA($Q34), IF(ISNA($R34), "###error###", MATCH(A34, 'Wand Mapping'!J:J,0)),MATCH(A34, 'Wand Mapping'!I:I,0)),MATCH(A34, 'Wand Mapping'!H:H,0)),MATCH(A34, 'Wand Mapping'!G:G,0)),MATCH(A34, 'Wand Mapping'!F:F,0)),MATCH(A34, 'Wand Mapping'!E:E,0)),MATCH(A34, 'Wand Mapping'!D:D,0)),MATCH(A34, 'Wand Mapping'!C:C,0)),MATCH(A34, 'Wand Mapping'!B:B,0))</f>
        <v>93</v>
      </c>
      <c r="V34" s="9" t="str">
        <f>INDEX('Wand Mapping'!K:K, U34)</f>
        <v>wand_ai_910</v>
      </c>
      <c r="W34" s="9" t="str">
        <f t="shared" si="12"/>
        <v>wand_ai_910_TR</v>
      </c>
      <c r="Z34" s="9" t="str">
        <f t="shared" si="13"/>
        <v>wand_ai_910_TR</v>
      </c>
      <c r="AA34" s="9" t="b">
        <v>1</v>
      </c>
      <c r="AD34" s="9" t="b">
        <v>1</v>
      </c>
      <c r="AH34" s="9" t="b">
        <v>1</v>
      </c>
      <c r="AI34" s="9" t="b">
        <v>1</v>
      </c>
      <c r="AJ34" s="9" t="b">
        <v>1</v>
      </c>
      <c r="AK34" s="9" t="b">
        <v>1</v>
      </c>
      <c r="AL34" s="9" t="b">
        <v>1</v>
      </c>
      <c r="AM34" s="9" t="b">
        <v>1</v>
      </c>
      <c r="AN34" s="9" t="b">
        <v>1</v>
      </c>
      <c r="AX34" s="55">
        <v>71062</v>
      </c>
      <c r="AY34" s="55">
        <v>71063</v>
      </c>
      <c r="BB34" s="55">
        <v>91062</v>
      </c>
      <c r="BC34" s="55">
        <v>91063</v>
      </c>
      <c r="BD34" s="57">
        <v>1062</v>
      </c>
      <c r="BE34" s="57">
        <f t="shared" si="9"/>
        <v>1063</v>
      </c>
      <c r="BF34" s="57" t="b">
        <f t="shared" si="7"/>
        <v>1</v>
      </c>
      <c r="BG34" s="57" t="b">
        <f t="shared" si="7"/>
        <v>1</v>
      </c>
    </row>
    <row r="35" spans="1:59">
      <c r="A35" s="70" t="s">
        <v>2064</v>
      </c>
      <c r="B35" s="9" t="s">
        <v>1097</v>
      </c>
      <c r="C35" s="9">
        <v>1</v>
      </c>
      <c r="D35" s="9">
        <v>1</v>
      </c>
      <c r="E35" s="9" t="str">
        <f t="shared" ref="E35" si="14">_xlfn.CONCAT(B35, RIGHT(_xlfn.CONCAT("0", D35), 2))</f>
        <v>BZ-4!01</v>
      </c>
      <c r="F35" s="9" t="s">
        <v>971</v>
      </c>
      <c r="G35" s="9" t="s">
        <v>655</v>
      </c>
      <c r="H35" s="9" t="s">
        <v>652</v>
      </c>
      <c r="J35" s="9" t="e">
        <f>MATCH($A35, 'Spells By School'!A:A, 0)</f>
        <v>#N/A</v>
      </c>
      <c r="K35" s="9" t="e">
        <f>MATCH($A35, 'Spells By School'!B:B, 0)</f>
        <v>#N/A</v>
      </c>
      <c r="L35" s="9" t="e">
        <f>MATCH($A35, 'Spells By School'!C:C, 0)</f>
        <v>#N/A</v>
      </c>
      <c r="M35" s="9" t="e">
        <f>MATCH($A35, 'Spells By School'!D:D, 0)</f>
        <v>#N/A</v>
      </c>
      <c r="N35" s="9" t="e">
        <f>MATCH($A35, 'Spells By School'!E:E, 0)</f>
        <v>#N/A</v>
      </c>
      <c r="O35" s="9" t="e">
        <f>MATCH($A35, 'Spells By School'!F:F, 0)</f>
        <v>#N/A</v>
      </c>
      <c r="P35" s="9" t="e">
        <f ca="1">MATCH($A35, 'Spells By School'!G:G, 0)</f>
        <v>#N/A</v>
      </c>
      <c r="Q35" s="9" t="e">
        <f>MATCH($A35, 'Spells By School'!H:H, 0)</f>
        <v>#N/A</v>
      </c>
      <c r="R35" s="9" t="e">
        <f>MATCH($A35, 'Spells By School'!I:I, 0)</f>
        <v>#N/A</v>
      </c>
      <c r="S35" s="9" t="str">
        <f t="shared" ref="S35" ca="1" si="15">IF(ISNA($J35), IF(ISNA($K35), IF(ISNA($L35), IF(ISNA($M35), IF(ISNA($N35), IF(ISNA($O35), IF(ISNA($P35), IF(ISNA($Q35), IF(ISNA($R35), "###error###", R$1),Q$1),P$1),O$1),N$1),M$1),L$1),K$1),J$1)</f>
        <v>###error###</v>
      </c>
      <c r="T35" s="9" t="str">
        <f t="shared" ca="1" si="11"/>
        <v>###error###</v>
      </c>
      <c r="U35" s="9" t="str">
        <f ca="1">IF(ISNA($J35), IF(ISNA($K35), IF(ISNA($L35), IF(ISNA($M35), IF(ISNA($N35), IF(ISNA($O35), IF(ISNA($P35), IF(ISNA($Q35), IF(ISNA($R35), "###error###", MATCH(A35, 'Wand Mapping'!J:J,0)),MATCH(A35, 'Wand Mapping'!I:I,0)),MATCH(A35, 'Wand Mapping'!H:H,0)),MATCH(A35, 'Wand Mapping'!G:G,0)),MATCH(A35, 'Wand Mapping'!F:F,0)),MATCH(A35, 'Wand Mapping'!E:E,0)),MATCH(A35, 'Wand Mapping'!D:D,0)),MATCH(A35, 'Wand Mapping'!C:C,0)),MATCH(A35, 'Wand Mapping'!B:B,0))</f>
        <v>###error###</v>
      </c>
      <c r="V35" s="9" t="e">
        <f ca="1">INDEX('Wand Mapping'!K:K, U35)</f>
        <v>#VALUE!</v>
      </c>
      <c r="W35" s="9" t="e">
        <f t="shared" ref="W35" ca="1" si="16">_xlfn.CONCAT(V35, "_", T35)</f>
        <v>#VALUE!</v>
      </c>
      <c r="Y35" s="9" t="s">
        <v>1986</v>
      </c>
      <c r="Z35" s="9" t="e">
        <f t="shared" ref="Z35" ca="1" si="17">IF(ISBLANK(X35), W35, X35)</f>
        <v>#VALUE!</v>
      </c>
      <c r="AA35" s="9" t="b">
        <v>1</v>
      </c>
      <c r="AD35" s="9" t="b">
        <v>1</v>
      </c>
      <c r="AH35" s="9" t="b">
        <v>1</v>
      </c>
      <c r="AI35" s="9" t="b">
        <v>1</v>
      </c>
      <c r="AJ35" s="9" t="b">
        <v>1</v>
      </c>
      <c r="AK35" s="9" t="b">
        <v>1</v>
      </c>
      <c r="AL35" s="9" t="b">
        <v>1</v>
      </c>
      <c r="AM35" s="9" t="b">
        <v>1</v>
      </c>
      <c r="AV35" s="55"/>
      <c r="AW35" s="55"/>
      <c r="AZ35" s="55">
        <v>81064</v>
      </c>
      <c r="BA35" s="55">
        <v>81065</v>
      </c>
      <c r="BB35" s="55">
        <v>91064</v>
      </c>
      <c r="BC35" s="55">
        <v>91065</v>
      </c>
      <c r="BD35" s="57">
        <v>1064</v>
      </c>
      <c r="BE35" s="57">
        <f t="shared" ref="BE35" si="18">IF(BD35="", "", BD35+1)</f>
        <v>1065</v>
      </c>
      <c r="BF35" s="57" t="b">
        <f t="shared" ref="BF35" si="19">AND(
OR(ISBLANK(AV35), AND(MOD(AV35, 10000) = BD35, QUOTIENT(AV35, 10000) = 6)),
OR(ISBLANK(AX35), AND(MOD(AX35, 10000) = BD35, QUOTIENT(AX35, 10000) = 7)),
OR(ISBLANK(AZ35), AND(MOD(AZ35, 10000) = BD35, QUOTIENT(AZ35, 10000) = 8)),
OR(ISBLANK(BB35), AND(MOD(BB35, 10000) = BD35, QUOTIENT(BB35, 10000) = 9))
)</f>
        <v>1</v>
      </c>
      <c r="BG35" s="57" t="b">
        <f t="shared" ref="BG35" si="20">AND(
OR(ISBLANK(AW35), AND(MOD(AW35, 10000) = BE35, QUOTIENT(AW35, 10000) = 6)),
OR(ISBLANK(AY35), AND(MOD(AY35, 10000) = BE35, QUOTIENT(AY35, 10000) = 7)),
OR(ISBLANK(BA35), AND(MOD(BA35, 10000) = BE35, QUOTIENT(BA35, 10000) = 8)),
OR(ISBLANK(BC35), AND(MOD(BC35, 10000) = BE35, QUOTIENT(BC35, 10000) = 9))
)</f>
        <v>1</v>
      </c>
    </row>
    <row r="36" spans="1:59">
      <c r="A36" s="9" t="s">
        <v>208</v>
      </c>
      <c r="B36" s="9" t="s">
        <v>1686</v>
      </c>
      <c r="C36" s="9">
        <v>1</v>
      </c>
      <c r="D36" s="9">
        <v>1</v>
      </c>
      <c r="E36" s="9" t="str">
        <f t="shared" si="8"/>
        <v>BZ-O001</v>
      </c>
      <c r="F36" s="9" t="s">
        <v>1518</v>
      </c>
      <c r="G36" s="9" t="s">
        <v>655</v>
      </c>
      <c r="H36" s="9" t="s">
        <v>654</v>
      </c>
      <c r="J36" s="9" t="e">
        <f>MATCH($A36, 'Spells By School'!A:A, 0)</f>
        <v>#N/A</v>
      </c>
      <c r="K36" s="9" t="e">
        <f>MATCH($A36, 'Spells By School'!B:B, 0)</f>
        <v>#N/A</v>
      </c>
      <c r="L36" s="9" t="e">
        <f>MATCH($A36, 'Spells By School'!C:C, 0)</f>
        <v>#N/A</v>
      </c>
      <c r="M36" s="9" t="e">
        <f>MATCH($A36, 'Spells By School'!D:D, 0)</f>
        <v>#N/A</v>
      </c>
      <c r="N36" s="9" t="e">
        <f>MATCH($A36, 'Spells By School'!E:E, 0)</f>
        <v>#N/A</v>
      </c>
      <c r="O36" s="9" t="e">
        <f>MATCH($A36, 'Spells By School'!F:F, 0)</f>
        <v>#N/A</v>
      </c>
      <c r="P36" s="9" t="e">
        <f ca="1">MATCH($A36, 'Spells By School'!G:G, 0)</f>
        <v>#N/A</v>
      </c>
      <c r="Q36" s="9" t="e">
        <f>MATCH($A36, 'Spells By School'!H:H, 0)</f>
        <v>#N/A</v>
      </c>
      <c r="R36" s="9">
        <f>MATCH($A36, 'Spells By School'!I:I, 0)</f>
        <v>3</v>
      </c>
      <c r="S36" s="9" t="str">
        <f t="shared" ca="1" si="10"/>
        <v>Wild Magic</v>
      </c>
      <c r="T36" s="9" t="str">
        <f t="shared" ca="1" si="11"/>
        <v>WM</v>
      </c>
      <c r="U36" s="9">
        <f ca="1">IF(ISNA($J36), IF(ISNA($K36), IF(ISNA($L36), IF(ISNA($M36), IF(ISNA($N36), IF(ISNA($O36), IF(ISNA($P36), IF(ISNA($Q36), IF(ISNA($R36), "###error###", MATCH(A36, 'Wand Mapping'!J:J,0)),MATCH(A36, 'Wand Mapping'!I:I,0)),MATCH(A36, 'Wand Mapping'!H:H,0)),MATCH(A36, 'Wand Mapping'!G:G,0)),MATCH(A36, 'Wand Mapping'!F:F,0)),MATCH(A36, 'Wand Mapping'!E:E,0)),MATCH(A36, 'Wand Mapping'!D:D,0)),MATCH(A36, 'Wand Mapping'!C:C,0)),MATCH(A36, 'Wand Mapping'!B:B,0))</f>
        <v>36</v>
      </c>
      <c r="V36" s="9" t="str">
        <f ca="1">INDEX('Wand Mapping'!K:K, U36)</f>
        <v>wand_ai_340</v>
      </c>
      <c r="W36" s="9" t="str">
        <f t="shared" ca="1" si="12"/>
        <v>wand_ai_340_WM</v>
      </c>
      <c r="Z36" s="9" t="str">
        <f t="shared" ca="1" si="13"/>
        <v>wand_ai_340_WM</v>
      </c>
      <c r="AA36" s="9" t="b">
        <v>1</v>
      </c>
      <c r="AH36" s="9" t="b">
        <v>1</v>
      </c>
      <c r="AI36" s="9" t="b">
        <v>1</v>
      </c>
      <c r="AJ36" s="9" t="b">
        <v>1</v>
      </c>
      <c r="AK36" s="9" t="b">
        <v>1</v>
      </c>
      <c r="AL36" s="9" t="b">
        <v>1</v>
      </c>
      <c r="AM36" s="9" t="b">
        <v>1</v>
      </c>
      <c r="AU36" s="9" t="s">
        <v>1991</v>
      </c>
      <c r="AZ36" s="55">
        <v>81066</v>
      </c>
      <c r="BA36" s="55">
        <v>81067</v>
      </c>
      <c r="BD36" s="57">
        <v>1066</v>
      </c>
      <c r="BE36" s="57">
        <f t="shared" si="9"/>
        <v>1067</v>
      </c>
      <c r="BF36" s="57" t="b">
        <f t="shared" si="7"/>
        <v>1</v>
      </c>
      <c r="BG36" s="57" t="b">
        <f t="shared" si="7"/>
        <v>1</v>
      </c>
    </row>
    <row r="37" spans="1:59">
      <c r="A37" s="9" t="s">
        <v>510</v>
      </c>
      <c r="B37" s="9" t="s">
        <v>1687</v>
      </c>
      <c r="C37" s="9">
        <v>1</v>
      </c>
      <c r="D37" s="9">
        <v>1</v>
      </c>
      <c r="E37" s="9" t="str">
        <f t="shared" si="8"/>
        <v>BZ-O101</v>
      </c>
      <c r="F37" s="9" t="s">
        <v>1519</v>
      </c>
      <c r="G37" s="9" t="s">
        <v>655</v>
      </c>
      <c r="H37" s="9" t="s">
        <v>654</v>
      </c>
      <c r="J37" s="9" t="e">
        <f>MATCH($A37, 'Spells By School'!A:A, 0)</f>
        <v>#N/A</v>
      </c>
      <c r="K37" s="9" t="e">
        <f>MATCH($A37, 'Spells By School'!B:B, 0)</f>
        <v>#N/A</v>
      </c>
      <c r="L37" s="9" t="e">
        <f>MATCH($A37, 'Spells By School'!C:C, 0)</f>
        <v>#N/A</v>
      </c>
      <c r="M37" s="9">
        <f>MATCH($A37, 'Spells By School'!D:D, 0)</f>
        <v>40</v>
      </c>
      <c r="N37" s="9" t="e">
        <f>MATCH($A37, 'Spells By School'!E:E, 0)</f>
        <v>#N/A</v>
      </c>
      <c r="O37" s="9" t="e">
        <f>MATCH($A37, 'Spells By School'!F:F, 0)</f>
        <v>#N/A</v>
      </c>
      <c r="P37" s="9" t="e">
        <f ca="1">MATCH($A37, 'Spells By School'!G:G, 0)</f>
        <v>#N/A</v>
      </c>
      <c r="Q37" s="9" t="e">
        <f>MATCH($A37, 'Spells By School'!H:H, 0)</f>
        <v>#N/A</v>
      </c>
      <c r="R37" s="9" t="e">
        <f>MATCH($A37, 'Spells By School'!I:I, 0)</f>
        <v>#N/A</v>
      </c>
      <c r="S37" s="9" t="str">
        <f t="shared" si="10"/>
        <v>Transmutation</v>
      </c>
      <c r="T37" s="9" t="str">
        <f t="shared" si="11"/>
        <v>TR</v>
      </c>
      <c r="U37" s="9">
        <f>IF(ISNA($J37), IF(ISNA($K37), IF(ISNA($L37), IF(ISNA($M37), IF(ISNA($N37), IF(ISNA($O37), IF(ISNA($P37), IF(ISNA($Q37), IF(ISNA($R37), "###error###", MATCH(A37, 'Wand Mapping'!J:J,0)),MATCH(A37, 'Wand Mapping'!I:I,0)),MATCH(A37, 'Wand Mapping'!H:H,0)),MATCH(A37, 'Wand Mapping'!G:G,0)),MATCH(A37, 'Wand Mapping'!F:F,0)),MATCH(A37, 'Wand Mapping'!E:E,0)),MATCH(A37, 'Wand Mapping'!D:D,0)),MATCH(A37, 'Wand Mapping'!C:C,0)),MATCH(A37, 'Wand Mapping'!B:B,0))</f>
        <v>82</v>
      </c>
      <c r="V37" s="9" t="str">
        <f>INDEX('Wand Mapping'!K:K, U37)</f>
        <v>wand_ai_800</v>
      </c>
      <c r="W37" s="9" t="str">
        <f t="shared" si="12"/>
        <v>wand_ai_800_TR</v>
      </c>
      <c r="Z37" s="9" t="str">
        <f t="shared" si="13"/>
        <v>wand_ai_800_TR</v>
      </c>
      <c r="AA37" s="9" t="b">
        <v>1</v>
      </c>
      <c r="AD37" s="9" t="b">
        <v>1</v>
      </c>
      <c r="AH37" s="9" t="b">
        <v>1</v>
      </c>
      <c r="AI37" s="9" t="b">
        <v>1</v>
      </c>
      <c r="AJ37" s="9" t="b">
        <v>1</v>
      </c>
      <c r="AK37" s="9" t="b">
        <v>1</v>
      </c>
      <c r="AL37" s="9" t="b">
        <v>1</v>
      </c>
      <c r="AM37" s="9" t="b">
        <v>1</v>
      </c>
      <c r="AZ37" s="55">
        <v>81068</v>
      </c>
      <c r="BA37" s="55">
        <v>81069</v>
      </c>
      <c r="BD37" s="57">
        <v>1068</v>
      </c>
      <c r="BE37" s="57">
        <f t="shared" si="9"/>
        <v>1069</v>
      </c>
      <c r="BF37" s="57" t="b">
        <f t="shared" si="7"/>
        <v>1</v>
      </c>
      <c r="BG37" s="57" t="b">
        <f t="shared" si="7"/>
        <v>1</v>
      </c>
    </row>
    <row r="38" spans="1:59">
      <c r="A38" s="9" t="s">
        <v>217</v>
      </c>
      <c r="B38" s="9" t="s">
        <v>1688</v>
      </c>
      <c r="C38" s="9">
        <v>1</v>
      </c>
      <c r="D38" s="9">
        <v>1</v>
      </c>
      <c r="E38" s="9" t="str">
        <f t="shared" si="8"/>
        <v>BZ-O201</v>
      </c>
      <c r="F38" s="9" t="s">
        <v>1520</v>
      </c>
      <c r="G38" s="9" t="s">
        <v>655</v>
      </c>
      <c r="H38" s="9" t="s">
        <v>654</v>
      </c>
      <c r="J38" s="9" t="e">
        <f>MATCH($A38, 'Spells By School'!A:A, 0)</f>
        <v>#N/A</v>
      </c>
      <c r="K38" s="9">
        <f>MATCH($A38, 'Spells By School'!B:B, 0)</f>
        <v>83</v>
      </c>
      <c r="L38" s="9" t="e">
        <f>MATCH($A38, 'Spells By School'!C:C, 0)</f>
        <v>#N/A</v>
      </c>
      <c r="M38" s="9" t="e">
        <f>MATCH($A38, 'Spells By School'!D:D, 0)</f>
        <v>#N/A</v>
      </c>
      <c r="N38" s="9" t="e">
        <f>MATCH($A38, 'Spells By School'!E:E, 0)</f>
        <v>#N/A</v>
      </c>
      <c r="O38" s="9" t="e">
        <f>MATCH($A38, 'Spells By School'!F:F, 0)</f>
        <v>#N/A</v>
      </c>
      <c r="P38" s="9" t="e">
        <f ca="1">MATCH($A38, 'Spells By School'!G:G, 0)</f>
        <v>#N/A</v>
      </c>
      <c r="Q38" s="9" t="e">
        <f>MATCH($A38, 'Spells By School'!H:H, 0)</f>
        <v>#N/A</v>
      </c>
      <c r="R38" s="9" t="e">
        <f>MATCH($A38, 'Spells By School'!I:I, 0)</f>
        <v>#N/A</v>
      </c>
      <c r="S38" s="9" t="str">
        <f t="shared" si="10"/>
        <v>Conjuration</v>
      </c>
      <c r="T38" s="9" t="str">
        <f t="shared" si="11"/>
        <v>CO</v>
      </c>
      <c r="U38" s="9">
        <f>IF(ISNA($J38), IF(ISNA($K38), IF(ISNA($L38), IF(ISNA($M38), IF(ISNA($N38), IF(ISNA($O38), IF(ISNA($P38), IF(ISNA($Q38), IF(ISNA($R38), "###error###", MATCH(A38, 'Wand Mapping'!J:J,0)),MATCH(A38, 'Wand Mapping'!I:I,0)),MATCH(A38, 'Wand Mapping'!H:H,0)),MATCH(A38, 'Wand Mapping'!G:G,0)),MATCH(A38, 'Wand Mapping'!F:F,0)),MATCH(A38, 'Wand Mapping'!E:E,0)),MATCH(A38, 'Wand Mapping'!D:D,0)),MATCH(A38, 'Wand Mapping'!C:C,0)),MATCH(A38, 'Wand Mapping'!B:B,0))</f>
        <v>38</v>
      </c>
      <c r="V38" s="9" t="str">
        <f>INDEX('Wand Mapping'!K:K, U38)</f>
        <v>wand_ai_360</v>
      </c>
      <c r="W38" s="9" t="str">
        <f t="shared" si="12"/>
        <v>wand_ai_360_CO</v>
      </c>
      <c r="Z38" s="9" t="str">
        <f t="shared" si="13"/>
        <v>wand_ai_360_CO</v>
      </c>
      <c r="AA38" s="9" t="b">
        <v>1</v>
      </c>
      <c r="AD38" s="9" t="b">
        <v>1</v>
      </c>
      <c r="AH38" s="9" t="b">
        <v>1</v>
      </c>
      <c r="AI38" s="9" t="b">
        <v>1</v>
      </c>
      <c r="AJ38" s="9" t="b">
        <v>1</v>
      </c>
      <c r="AK38" s="9" t="b">
        <v>1</v>
      </c>
      <c r="AL38" s="9" t="b">
        <v>1</v>
      </c>
      <c r="AM38" s="9" t="b">
        <v>1</v>
      </c>
      <c r="AZ38" s="55">
        <v>81070</v>
      </c>
      <c r="BA38" s="55">
        <v>81071</v>
      </c>
      <c r="BD38" s="57">
        <v>1070</v>
      </c>
      <c r="BE38" s="57">
        <f t="shared" si="9"/>
        <v>1071</v>
      </c>
      <c r="BF38" s="57" t="b">
        <f t="shared" si="7"/>
        <v>1</v>
      </c>
      <c r="BG38" s="57" t="b">
        <f t="shared" si="7"/>
        <v>1</v>
      </c>
    </row>
    <row r="39" spans="1:59">
      <c r="A39" s="9" t="s">
        <v>385</v>
      </c>
      <c r="B39" s="9" t="s">
        <v>1772</v>
      </c>
      <c r="C39" s="9">
        <v>1</v>
      </c>
      <c r="D39" s="9">
        <v>1</v>
      </c>
      <c r="E39" s="9" t="str">
        <f t="shared" si="8"/>
        <v>BZ-QT01</v>
      </c>
      <c r="F39" s="9" t="s">
        <v>1622</v>
      </c>
      <c r="G39" s="9" t="s">
        <v>655</v>
      </c>
      <c r="H39" s="9" t="s">
        <v>654</v>
      </c>
      <c r="I39" s="9" t="s">
        <v>653</v>
      </c>
      <c r="J39" s="9" t="e">
        <f>MATCH($A39, 'Spells By School'!A:A, 0)</f>
        <v>#N/A</v>
      </c>
      <c r="K39" s="9" t="e">
        <f>MATCH($A39, 'Spells By School'!B:B, 0)</f>
        <v>#N/A</v>
      </c>
      <c r="L39" s="9" t="e">
        <f>MATCH($A39, 'Spells By School'!C:C, 0)</f>
        <v>#N/A</v>
      </c>
      <c r="M39" s="9">
        <f>MATCH($A39, 'Spells By School'!D:D, 0)</f>
        <v>42</v>
      </c>
      <c r="N39" s="9" t="e">
        <f>MATCH($A39, 'Spells By School'!E:E, 0)</f>
        <v>#N/A</v>
      </c>
      <c r="O39" s="9" t="e">
        <f>MATCH($A39, 'Spells By School'!F:F, 0)</f>
        <v>#N/A</v>
      </c>
      <c r="P39" s="9" t="e">
        <f ca="1">MATCH($A39, 'Spells By School'!G:G, 0)</f>
        <v>#N/A</v>
      </c>
      <c r="Q39" s="9" t="e">
        <f>MATCH($A39, 'Spells By School'!H:H, 0)</f>
        <v>#N/A</v>
      </c>
      <c r="R39" s="9" t="e">
        <f>MATCH($A39, 'Spells By School'!I:I, 0)</f>
        <v>#N/A</v>
      </c>
      <c r="S39" s="9" t="str">
        <f t="shared" si="10"/>
        <v>Transmutation</v>
      </c>
      <c r="T39" s="9" t="str">
        <f t="shared" si="11"/>
        <v>TR</v>
      </c>
      <c r="U39" s="9">
        <f>IF(ISNA($J39), IF(ISNA($K39), IF(ISNA($L39), IF(ISNA($M39), IF(ISNA($N39), IF(ISNA($O39), IF(ISNA($P39), IF(ISNA($Q39), IF(ISNA($R39), "###error###", MATCH(A39, 'Wand Mapping'!J:J,0)),MATCH(A39, 'Wand Mapping'!I:I,0)),MATCH(A39, 'Wand Mapping'!H:H,0)),MATCH(A39, 'Wand Mapping'!G:G,0)),MATCH(A39, 'Wand Mapping'!F:F,0)),MATCH(A39, 'Wand Mapping'!E:E,0)),MATCH(A39, 'Wand Mapping'!D:D,0)),MATCH(A39, 'Wand Mapping'!C:C,0)),MATCH(A39, 'Wand Mapping'!B:B,0))</f>
        <v>63</v>
      </c>
      <c r="V39" s="9" t="str">
        <f>INDEX('Wand Mapping'!K:K, U39)</f>
        <v>wand_ai_610</v>
      </c>
      <c r="W39" s="9" t="str">
        <f t="shared" si="12"/>
        <v>wand_ai_610_TR</v>
      </c>
      <c r="Z39" s="9" t="str">
        <f t="shared" si="13"/>
        <v>wand_ai_610_TR</v>
      </c>
      <c r="AA39" s="9" t="b">
        <v>1</v>
      </c>
      <c r="AD39" s="9" t="b">
        <v>1</v>
      </c>
      <c r="AH39" s="9" t="b">
        <v>1</v>
      </c>
      <c r="AI39" s="9" t="b">
        <v>1</v>
      </c>
      <c r="AJ39" s="9" t="b">
        <v>1</v>
      </c>
      <c r="AK39" s="9" t="b">
        <v>1</v>
      </c>
      <c r="AL39" s="9" t="b">
        <v>1</v>
      </c>
      <c r="AM39" s="9" t="b">
        <v>1</v>
      </c>
      <c r="AN39" s="9" t="b">
        <v>1</v>
      </c>
      <c r="AZ39" s="55">
        <v>81072</v>
      </c>
      <c r="BA39" s="55">
        <v>81073</v>
      </c>
      <c r="BD39" s="57">
        <v>1072</v>
      </c>
      <c r="BE39" s="57">
        <f t="shared" si="9"/>
        <v>1073</v>
      </c>
      <c r="BF39" s="57" t="b">
        <f t="shared" si="7"/>
        <v>1</v>
      </c>
      <c r="BG39" s="57" t="b">
        <f t="shared" si="7"/>
        <v>1</v>
      </c>
    </row>
    <row r="40" spans="1:59">
      <c r="A40" s="27" t="s">
        <v>609</v>
      </c>
      <c r="B40" s="9" t="s">
        <v>1773</v>
      </c>
      <c r="C40" s="9">
        <v>1</v>
      </c>
      <c r="D40" s="9">
        <v>1</v>
      </c>
      <c r="E40" s="9" t="str">
        <f t="shared" si="8"/>
        <v>BZ-QU01</v>
      </c>
      <c r="F40" s="9" t="s">
        <v>1623</v>
      </c>
      <c r="G40" s="9" t="s">
        <v>655</v>
      </c>
      <c r="H40" s="9" t="s">
        <v>654</v>
      </c>
      <c r="I40" s="9" t="s">
        <v>653</v>
      </c>
      <c r="J40" s="9" t="e">
        <f>MATCH($A40, 'Spells By School'!A:A, 0)</f>
        <v>#N/A</v>
      </c>
      <c r="K40" s="9" t="e">
        <f>MATCH($A40, 'Spells By School'!B:B, 0)</f>
        <v>#N/A</v>
      </c>
      <c r="L40" s="9" t="e">
        <f>MATCH($A40, 'Spells By School'!C:C, 0)</f>
        <v>#N/A</v>
      </c>
      <c r="M40" s="9" t="e">
        <f>MATCH($A40, 'Spells By School'!D:D, 0)</f>
        <v>#N/A</v>
      </c>
      <c r="N40" s="9" t="e">
        <f>MATCH($A40, 'Spells By School'!E:E, 0)</f>
        <v>#N/A</v>
      </c>
      <c r="O40" s="9">
        <f>MATCH($A40, 'Spells By School'!F:F, 0)</f>
        <v>29</v>
      </c>
      <c r="P40" s="9" t="e">
        <f ca="1">MATCH($A40, 'Spells By School'!G:G, 0)</f>
        <v>#N/A</v>
      </c>
      <c r="Q40" s="9" t="e">
        <f>MATCH($A40, 'Spells By School'!H:H, 0)</f>
        <v>#N/A</v>
      </c>
      <c r="R40" s="9" t="e">
        <f>MATCH($A40, 'Spells By School'!I:I, 0)</f>
        <v>#N/A</v>
      </c>
      <c r="S40" s="9" t="str">
        <f t="shared" si="10"/>
        <v>Enchantment</v>
      </c>
      <c r="T40" s="9" t="str">
        <f t="shared" si="11"/>
        <v>EN</v>
      </c>
      <c r="U40" s="9">
        <f>IF(ISNA($J40), IF(ISNA($K40), IF(ISNA($L40), IF(ISNA($M40), IF(ISNA($N40), IF(ISNA($O40), IF(ISNA($P40), IF(ISNA($Q40), IF(ISNA($R40), "###error###", MATCH(A40, 'Wand Mapping'!J:J,0)),MATCH(A40, 'Wand Mapping'!I:I,0)),MATCH(A40, 'Wand Mapping'!H:H,0)),MATCH(A40, 'Wand Mapping'!G:G,0)),MATCH(A40, 'Wand Mapping'!F:F,0)),MATCH(A40, 'Wand Mapping'!E:E,0)),MATCH(A40, 'Wand Mapping'!D:D,0)),MATCH(A40, 'Wand Mapping'!C:C,0)),MATCH(A40, 'Wand Mapping'!B:B,0))</f>
        <v>97</v>
      </c>
      <c r="V40" s="9" t="str">
        <f>INDEX('Wand Mapping'!K:K, U40)</f>
        <v>wand_ai_950</v>
      </c>
      <c r="W40" s="9" t="str">
        <f t="shared" si="12"/>
        <v>wand_ai_950_EN</v>
      </c>
      <c r="Z40" s="9" t="str">
        <f t="shared" si="13"/>
        <v>wand_ai_950_EN</v>
      </c>
      <c r="AA40" s="9" t="b">
        <v>1</v>
      </c>
      <c r="AC40" s="9" t="b">
        <v>1</v>
      </c>
      <c r="AD40" s="9" t="b">
        <v>1</v>
      </c>
      <c r="AF40" s="9" t="b">
        <v>1</v>
      </c>
      <c r="AG40" s="9" t="b">
        <v>1</v>
      </c>
      <c r="AJ40" s="9" t="b">
        <v>1</v>
      </c>
      <c r="AK40" s="9" t="b">
        <v>1</v>
      </c>
      <c r="AL40" s="9" t="b">
        <v>1</v>
      </c>
      <c r="AM40" s="9" t="b">
        <v>1</v>
      </c>
      <c r="AZ40" s="55">
        <v>81074</v>
      </c>
      <c r="BA40" s="55">
        <v>81075</v>
      </c>
      <c r="BD40" s="57">
        <v>1074</v>
      </c>
      <c r="BE40" s="57">
        <f t="shared" si="9"/>
        <v>1075</v>
      </c>
      <c r="BF40" s="57" t="b">
        <f t="shared" si="7"/>
        <v>1</v>
      </c>
      <c r="BG40" s="57" t="b">
        <f t="shared" si="7"/>
        <v>1</v>
      </c>
    </row>
    <row r="41" spans="1:59">
      <c r="A41" s="9" t="s">
        <v>522</v>
      </c>
      <c r="B41" s="9" t="s">
        <v>1774</v>
      </c>
      <c r="C41" s="9">
        <v>1</v>
      </c>
      <c r="D41" s="9">
        <v>1</v>
      </c>
      <c r="E41" s="9" t="str">
        <f t="shared" si="8"/>
        <v>BZ-QV01</v>
      </c>
      <c r="F41" s="9" t="s">
        <v>1624</v>
      </c>
      <c r="G41" s="9" t="s">
        <v>655</v>
      </c>
      <c r="H41" s="9" t="s">
        <v>654</v>
      </c>
      <c r="I41" s="9" t="s">
        <v>653</v>
      </c>
      <c r="J41" s="9">
        <f>MATCH($A41, 'Spells By School'!A:A, 0)</f>
        <v>56</v>
      </c>
      <c r="K41" s="9" t="e">
        <f>MATCH($A41, 'Spells By School'!B:B, 0)</f>
        <v>#N/A</v>
      </c>
      <c r="L41" s="9" t="e">
        <f>MATCH($A41, 'Spells By School'!C:C, 0)</f>
        <v>#N/A</v>
      </c>
      <c r="M41" s="9" t="e">
        <f>MATCH($A41, 'Spells By School'!D:D, 0)</f>
        <v>#N/A</v>
      </c>
      <c r="N41" s="9" t="e">
        <f>MATCH($A41, 'Spells By School'!E:E, 0)</f>
        <v>#N/A</v>
      </c>
      <c r="O41" s="9" t="e">
        <f>MATCH($A41, 'Spells By School'!F:F, 0)</f>
        <v>#N/A</v>
      </c>
      <c r="P41" s="9" t="e">
        <f ca="1">MATCH($A41, 'Spells By School'!G:G, 0)</f>
        <v>#N/A</v>
      </c>
      <c r="Q41" s="9" t="e">
        <f>MATCH($A41, 'Spells By School'!H:H, 0)</f>
        <v>#N/A</v>
      </c>
      <c r="R41" s="9" t="e">
        <f>MATCH($A41, 'Spells By School'!I:I, 0)</f>
        <v>#N/A</v>
      </c>
      <c r="S41" s="9" t="str">
        <f t="shared" si="10"/>
        <v>Abjuration</v>
      </c>
      <c r="T41" s="9" t="str">
        <f t="shared" si="11"/>
        <v>AB</v>
      </c>
      <c r="U41" s="9">
        <f>IF(ISNA($J41), IF(ISNA($K41), IF(ISNA($L41), IF(ISNA($M41), IF(ISNA($N41), IF(ISNA($O41), IF(ISNA($P41), IF(ISNA($Q41), IF(ISNA($R41), "###error###", MATCH(A41, 'Wand Mapping'!J:J,0)),MATCH(A41, 'Wand Mapping'!I:I,0)),MATCH(A41, 'Wand Mapping'!H:H,0)),MATCH(A41, 'Wand Mapping'!G:G,0)),MATCH(A41, 'Wand Mapping'!F:F,0)),MATCH(A41, 'Wand Mapping'!E:E,0)),MATCH(A41, 'Wand Mapping'!D:D,0)),MATCH(A41, 'Wand Mapping'!C:C,0)),MATCH(A41, 'Wand Mapping'!B:B,0))</f>
        <v>84</v>
      </c>
      <c r="V41" s="9" t="str">
        <f>INDEX('Wand Mapping'!K:K, U41)</f>
        <v>wand_ai_820</v>
      </c>
      <c r="W41" s="9" t="str">
        <f t="shared" si="12"/>
        <v>wand_ai_820_AB</v>
      </c>
      <c r="Z41" s="9" t="str">
        <f t="shared" si="13"/>
        <v>wand_ai_820_AB</v>
      </c>
      <c r="AA41" s="9" t="b">
        <v>1</v>
      </c>
      <c r="AD41" s="9" t="b">
        <v>1</v>
      </c>
      <c r="AH41" s="9" t="b">
        <v>1</v>
      </c>
      <c r="AI41" s="9" t="b">
        <v>1</v>
      </c>
      <c r="AJ41" s="9" t="b">
        <v>1</v>
      </c>
      <c r="AK41" s="9" t="b">
        <v>1</v>
      </c>
      <c r="AL41" s="9" t="b">
        <v>1</v>
      </c>
      <c r="AM41" s="9" t="b">
        <v>1</v>
      </c>
      <c r="AZ41" s="55">
        <v>81076</v>
      </c>
      <c r="BA41" s="55">
        <v>81077</v>
      </c>
      <c r="BD41" s="57">
        <v>1076</v>
      </c>
      <c r="BE41" s="57">
        <f t="shared" si="9"/>
        <v>1077</v>
      </c>
      <c r="BF41" s="57" t="b">
        <f t="shared" si="7"/>
        <v>1</v>
      </c>
      <c r="BG41" s="57" t="b">
        <f t="shared" si="7"/>
        <v>1</v>
      </c>
    </row>
    <row r="42" spans="1:59">
      <c r="A42" s="9" t="s">
        <v>512</v>
      </c>
      <c r="B42" s="9" t="s">
        <v>1775</v>
      </c>
      <c r="C42" s="9">
        <v>1</v>
      </c>
      <c r="D42" s="9">
        <v>1</v>
      </c>
      <c r="E42" s="9" t="str">
        <f t="shared" si="8"/>
        <v>BZ-QW01</v>
      </c>
      <c r="F42" s="9" t="s">
        <v>1625</v>
      </c>
      <c r="G42" s="9" t="s">
        <v>655</v>
      </c>
      <c r="H42" s="9" t="s">
        <v>654</v>
      </c>
      <c r="I42" s="9" t="s">
        <v>653</v>
      </c>
      <c r="J42" s="9" t="e">
        <f>MATCH($A42, 'Spells By School'!A:A, 0)</f>
        <v>#N/A</v>
      </c>
      <c r="K42" s="9" t="e">
        <f>MATCH($A42, 'Spells By School'!B:B, 0)</f>
        <v>#N/A</v>
      </c>
      <c r="L42" s="9" t="e">
        <f>MATCH($A42, 'Spells By School'!C:C, 0)</f>
        <v>#N/A</v>
      </c>
      <c r="M42" s="9" t="e">
        <f>MATCH($A42, 'Spells By School'!D:D, 0)</f>
        <v>#N/A</v>
      </c>
      <c r="N42" s="9" t="e">
        <f>MATCH($A42, 'Spells By School'!E:E, 0)</f>
        <v>#N/A</v>
      </c>
      <c r="O42" s="9">
        <f>MATCH($A42, 'Spells By School'!F:F, 0)</f>
        <v>47</v>
      </c>
      <c r="P42" s="9" t="e">
        <f ca="1">MATCH($A42, 'Spells By School'!G:G, 0)</f>
        <v>#N/A</v>
      </c>
      <c r="Q42" s="9" t="e">
        <f>MATCH($A42, 'Spells By School'!H:H, 0)</f>
        <v>#N/A</v>
      </c>
      <c r="R42" s="9" t="e">
        <f>MATCH($A42, 'Spells By School'!I:I, 0)</f>
        <v>#N/A</v>
      </c>
      <c r="S42" s="9" t="str">
        <f t="shared" si="10"/>
        <v>Enchantment</v>
      </c>
      <c r="T42" s="9" t="str">
        <f t="shared" si="11"/>
        <v>EN</v>
      </c>
      <c r="U42" s="9">
        <f>IF(ISNA($J42), IF(ISNA($K42), IF(ISNA($L42), IF(ISNA($M42), IF(ISNA($N42), IF(ISNA($O42), IF(ISNA($P42), IF(ISNA($Q42), IF(ISNA($R42), "###error###", MATCH(A42, 'Wand Mapping'!J:J,0)),MATCH(A42, 'Wand Mapping'!I:I,0)),MATCH(A42, 'Wand Mapping'!H:H,0)),MATCH(A42, 'Wand Mapping'!G:G,0)),MATCH(A42, 'Wand Mapping'!F:F,0)),MATCH(A42, 'Wand Mapping'!E:E,0)),MATCH(A42, 'Wand Mapping'!D:D,0)),MATCH(A42, 'Wand Mapping'!C:C,0)),MATCH(A42, 'Wand Mapping'!B:B,0))</f>
        <v>82</v>
      </c>
      <c r="V42" s="9" t="str">
        <f>INDEX('Wand Mapping'!K:K, U42)</f>
        <v>wand_ai_800</v>
      </c>
      <c r="W42" s="9" t="str">
        <f t="shared" si="12"/>
        <v>wand_ai_800_EN</v>
      </c>
      <c r="Z42" s="9" t="str">
        <f t="shared" si="13"/>
        <v>wand_ai_800_EN</v>
      </c>
      <c r="AA42" s="9" t="b">
        <v>1</v>
      </c>
      <c r="AD42" s="9" t="b">
        <v>1</v>
      </c>
      <c r="AH42" s="9" t="b">
        <v>1</v>
      </c>
      <c r="AI42" s="9" t="b">
        <v>1</v>
      </c>
      <c r="AJ42" s="9" t="b">
        <v>1</v>
      </c>
      <c r="AK42" s="9" t="b">
        <v>1</v>
      </c>
      <c r="AL42" s="9" t="b">
        <v>1</v>
      </c>
      <c r="AM42" s="9" t="b">
        <v>1</v>
      </c>
      <c r="AZ42" s="55">
        <v>81078</v>
      </c>
      <c r="BA42" s="55">
        <v>81079</v>
      </c>
      <c r="BD42" s="57">
        <v>1078</v>
      </c>
      <c r="BE42" s="57">
        <f t="shared" si="9"/>
        <v>1079</v>
      </c>
      <c r="BF42" s="57" t="b">
        <f t="shared" si="7"/>
        <v>1</v>
      </c>
      <c r="BG42" s="57" t="b">
        <f t="shared" si="7"/>
        <v>1</v>
      </c>
    </row>
    <row r="43" spans="1:59">
      <c r="A43" s="9" t="s">
        <v>234</v>
      </c>
      <c r="B43" s="9" t="s">
        <v>1690</v>
      </c>
      <c r="C43" s="9">
        <v>1</v>
      </c>
      <c r="D43" s="9">
        <v>1</v>
      </c>
      <c r="E43" s="9" t="str">
        <f t="shared" si="8"/>
        <v>BZ-O401</v>
      </c>
      <c r="F43" s="9" t="s">
        <v>1522</v>
      </c>
      <c r="G43" s="9" t="s">
        <v>655</v>
      </c>
      <c r="H43" s="9" t="s">
        <v>654</v>
      </c>
      <c r="J43" s="9" t="e">
        <f>MATCH($A43, 'Spells By School'!A:A, 0)</f>
        <v>#N/A</v>
      </c>
      <c r="K43" s="9">
        <f>MATCH($A43, 'Spells By School'!B:B, 0)</f>
        <v>25</v>
      </c>
      <c r="L43" s="9" t="e">
        <f>MATCH($A43, 'Spells By School'!C:C, 0)</f>
        <v>#N/A</v>
      </c>
      <c r="M43" s="9" t="e">
        <f>MATCH($A43, 'Spells By School'!D:D, 0)</f>
        <v>#N/A</v>
      </c>
      <c r="N43" s="9" t="e">
        <f>MATCH($A43, 'Spells By School'!E:E, 0)</f>
        <v>#N/A</v>
      </c>
      <c r="O43" s="9" t="e">
        <f>MATCH($A43, 'Spells By School'!F:F, 0)</f>
        <v>#N/A</v>
      </c>
      <c r="P43" s="9" t="e">
        <f ca="1">MATCH($A43, 'Spells By School'!G:G, 0)</f>
        <v>#N/A</v>
      </c>
      <c r="Q43" s="9" t="e">
        <f>MATCH($A43, 'Spells By School'!H:H, 0)</f>
        <v>#N/A</v>
      </c>
      <c r="R43" s="9" t="e">
        <f>MATCH($A43, 'Spells By School'!I:I, 0)</f>
        <v>#N/A</v>
      </c>
      <c r="S43" s="9" t="str">
        <f t="shared" si="10"/>
        <v>Conjuration</v>
      </c>
      <c r="T43" s="9" t="str">
        <f t="shared" si="11"/>
        <v>CO</v>
      </c>
      <c r="U43" s="9">
        <f>IF(ISNA($J43), IF(ISNA($K43), IF(ISNA($L43), IF(ISNA($M43), IF(ISNA($N43), IF(ISNA($O43), IF(ISNA($P43), IF(ISNA($Q43), IF(ISNA($R43), "###error###", MATCH(A43, 'Wand Mapping'!J:J,0)),MATCH(A43, 'Wand Mapping'!I:I,0)),MATCH(A43, 'Wand Mapping'!H:H,0)),MATCH(A43, 'Wand Mapping'!G:G,0)),MATCH(A43, 'Wand Mapping'!F:F,0)),MATCH(A43, 'Wand Mapping'!E:E,0)),MATCH(A43, 'Wand Mapping'!D:D,0)),MATCH(A43, 'Wand Mapping'!C:C,0)),MATCH(A43, 'Wand Mapping'!B:B,0))</f>
        <v>41</v>
      </c>
      <c r="V43" s="9" t="str">
        <f>INDEX('Wand Mapping'!K:K, U43)</f>
        <v>wand_ai_390</v>
      </c>
      <c r="W43" s="9" t="str">
        <f t="shared" si="12"/>
        <v>wand_ai_390_CO</v>
      </c>
      <c r="Z43" s="9" t="str">
        <f t="shared" si="13"/>
        <v>wand_ai_390_CO</v>
      </c>
      <c r="AA43" s="9" t="b">
        <v>1</v>
      </c>
      <c r="AD43" s="9" t="b">
        <v>1</v>
      </c>
      <c r="AH43" s="9" t="b">
        <v>1</v>
      </c>
      <c r="AI43" s="9" t="b">
        <v>1</v>
      </c>
      <c r="AJ43" s="9" t="b">
        <v>1</v>
      </c>
      <c r="AK43" s="9" t="b">
        <v>1</v>
      </c>
      <c r="AL43" s="9" t="b">
        <v>1</v>
      </c>
      <c r="AM43" s="9" t="b">
        <v>1</v>
      </c>
      <c r="AN43" s="9" t="b">
        <v>1</v>
      </c>
      <c r="AZ43" s="55">
        <v>81080</v>
      </c>
      <c r="BA43" s="55">
        <v>81081</v>
      </c>
      <c r="BD43" s="57">
        <v>1080</v>
      </c>
      <c r="BE43" s="57">
        <f t="shared" si="9"/>
        <v>1081</v>
      </c>
      <c r="BF43" s="57" t="b">
        <f t="shared" si="7"/>
        <v>1</v>
      </c>
      <c r="BG43" s="57" t="b">
        <f t="shared" si="7"/>
        <v>1</v>
      </c>
    </row>
    <row r="44" spans="1:59">
      <c r="A44" s="9" t="s">
        <v>1992</v>
      </c>
      <c r="B44" s="9" t="s">
        <v>1931</v>
      </c>
      <c r="C44" s="9">
        <v>1</v>
      </c>
      <c r="D44" s="9">
        <v>1</v>
      </c>
      <c r="E44" s="9" t="str">
        <f t="shared" si="8"/>
        <v>BZ-YG01</v>
      </c>
      <c r="G44" s="9" t="s">
        <v>2008</v>
      </c>
      <c r="AA44" s="9" t="b">
        <v>1</v>
      </c>
      <c r="AD44" s="9" t="b">
        <v>1</v>
      </c>
      <c r="AH44" s="9" t="b">
        <v>1</v>
      </c>
      <c r="AI44" s="9" t="b">
        <v>1</v>
      </c>
      <c r="AJ44" s="9" t="b">
        <v>1</v>
      </c>
      <c r="AK44" s="9" t="b">
        <v>1</v>
      </c>
      <c r="AL44" s="9" t="b">
        <v>1</v>
      </c>
      <c r="AM44" s="9" t="b">
        <v>1</v>
      </c>
      <c r="BB44" s="55">
        <v>91082</v>
      </c>
      <c r="BC44" s="55">
        <v>91083</v>
      </c>
      <c r="BD44" s="59">
        <v>1082</v>
      </c>
      <c r="BE44" s="57">
        <f t="shared" si="9"/>
        <v>1083</v>
      </c>
      <c r="BF44" s="57" t="b">
        <f t="shared" si="7"/>
        <v>1</v>
      </c>
      <c r="BG44" s="57" t="b">
        <f t="shared" si="7"/>
        <v>1</v>
      </c>
    </row>
    <row r="45" spans="1:59">
      <c r="A45" s="9" t="s">
        <v>2012</v>
      </c>
      <c r="B45" s="9" t="s">
        <v>1932</v>
      </c>
      <c r="C45" s="9">
        <v>1</v>
      </c>
      <c r="D45" s="9">
        <v>1</v>
      </c>
      <c r="E45" s="9" t="str">
        <f t="shared" si="8"/>
        <v>BZ-YH01</v>
      </c>
      <c r="G45" s="9" t="s">
        <v>2008</v>
      </c>
      <c r="AA45" s="9" t="b">
        <v>1</v>
      </c>
      <c r="AD45" s="9" t="b">
        <v>1</v>
      </c>
      <c r="AH45" s="9" t="b">
        <v>1</v>
      </c>
      <c r="AI45" s="9" t="b">
        <v>1</v>
      </c>
      <c r="AJ45" s="9" t="b">
        <v>1</v>
      </c>
      <c r="AK45" s="9" t="b">
        <v>1</v>
      </c>
      <c r="AL45" s="9" t="b">
        <v>1</v>
      </c>
      <c r="AM45" s="9" t="b">
        <v>1</v>
      </c>
      <c r="BB45" s="55">
        <v>91084</v>
      </c>
      <c r="BC45" s="55">
        <v>91085</v>
      </c>
      <c r="BD45" s="59">
        <v>1084</v>
      </c>
      <c r="BE45" s="57">
        <f t="shared" si="9"/>
        <v>1085</v>
      </c>
      <c r="BF45" s="57" t="b">
        <f t="shared" si="7"/>
        <v>1</v>
      </c>
      <c r="BG45" s="57" t="b">
        <f t="shared" si="7"/>
        <v>1</v>
      </c>
    </row>
    <row r="46" spans="1:59">
      <c r="A46" s="9" t="s">
        <v>657</v>
      </c>
      <c r="B46" s="9" t="s">
        <v>1832</v>
      </c>
      <c r="C46" s="9">
        <v>1</v>
      </c>
      <c r="D46" s="9">
        <v>1</v>
      </c>
      <c r="E46" s="9" t="str">
        <f t="shared" si="8"/>
        <v>BZ-SI01</v>
      </c>
      <c r="F46" s="9" t="s">
        <v>803</v>
      </c>
      <c r="G46" s="9" t="s">
        <v>655</v>
      </c>
      <c r="H46" s="9" t="s">
        <v>654</v>
      </c>
      <c r="I46" s="9" t="s">
        <v>657</v>
      </c>
      <c r="J46" s="9" t="e">
        <f>MATCH($A46, 'Spells By School'!A:A, 0)</f>
        <v>#N/A</v>
      </c>
      <c r="K46" s="9" t="e">
        <f>MATCH($A46, 'Spells By School'!B:B, 0)</f>
        <v>#N/A</v>
      </c>
      <c r="L46" s="9">
        <f>MATCH($A46, 'Spells By School'!C:C, 0)</f>
        <v>22</v>
      </c>
      <c r="M46" s="9" t="e">
        <f>MATCH($A46, 'Spells By School'!D:D, 0)</f>
        <v>#N/A</v>
      </c>
      <c r="N46" s="9" t="e">
        <f>MATCH($A46, 'Spells By School'!E:E, 0)</f>
        <v>#N/A</v>
      </c>
      <c r="O46" s="9" t="e">
        <f>MATCH($A46, 'Spells By School'!F:F, 0)</f>
        <v>#N/A</v>
      </c>
      <c r="P46" s="9" t="e">
        <f ca="1">MATCH($A46, 'Spells By School'!G:G, 0)</f>
        <v>#N/A</v>
      </c>
      <c r="Q46" s="9" t="e">
        <f>MATCH($A46, 'Spells By School'!H:H, 0)</f>
        <v>#N/A</v>
      </c>
      <c r="R46" s="9" t="e">
        <f>MATCH($A46, 'Spells By School'!I:I, 0)</f>
        <v>#N/A</v>
      </c>
      <c r="S46" s="9" t="str">
        <f t="shared" ref="S46:S62" si="21">IF(ISNA($J46), IF(ISNA($K46), IF(ISNA($L46), IF(ISNA($M46), IF(ISNA($N46), IF(ISNA($O46), IF(ISNA($P46), IF(ISNA($Q46), IF(ISNA($R46), "###error###", R$1),Q$1),P$1),O$1),N$1),M$1),L$1),K$1),J$1)</f>
        <v>Divination</v>
      </c>
      <c r="T46" s="9" t="str">
        <f t="shared" ref="T46:T62" si="22">IF(ISNA($J46), IF(ISNA($K46), IF(ISNA($L46), IF(ISNA($M46), IF(ISNA($N46), IF(ISNA($O46), IF(ISNA($P46), IF(ISNA($Q46), IF(ISNA($R46), "###error###", "WM"),"IL"),"NE"),"EN"),"EV"),"TR"),"DI"),"CO"),"AB")</f>
        <v>DI</v>
      </c>
      <c r="U46" s="9" t="e">
        <f>IF(ISNA($J46), IF(ISNA($K46), IF(ISNA($L46), IF(ISNA($M46), IF(ISNA($N46), IF(ISNA($O46), IF(ISNA($P46), IF(ISNA($Q46), IF(ISNA($R46), "###error###", MATCH(A46, 'Wand Mapping'!J:J,0)),MATCH(A46, 'Wand Mapping'!I:I,0)),MATCH(A46, 'Wand Mapping'!H:H,0)),MATCH(A46, 'Wand Mapping'!G:G,0)),MATCH(A46, 'Wand Mapping'!F:F,0)),MATCH(A46, 'Wand Mapping'!E:E,0)),MATCH(A46, 'Wand Mapping'!D:D,0)),MATCH(A46, 'Wand Mapping'!C:C,0)),MATCH(A46, 'Wand Mapping'!B:B,0))</f>
        <v>#N/A</v>
      </c>
      <c r="V46" s="9" t="e">
        <f>INDEX('Wand Mapping'!K:K, U46)</f>
        <v>#N/A</v>
      </c>
      <c r="W46" s="9" t="e">
        <f t="shared" ref="W46:W62" si="23">_xlfn.CONCAT(V46, "_", T46)</f>
        <v>#N/A</v>
      </c>
      <c r="X46" s="60" t="s">
        <v>1959</v>
      </c>
      <c r="Z46" s="9" t="str">
        <f t="shared" ref="Z46:Z62" si="24">IF(ISBLANK(X46), W46, X46)</f>
        <v>wand_ai_160_DI</v>
      </c>
      <c r="AA46" s="9" t="b">
        <v>1</v>
      </c>
      <c r="AD46" s="9" t="b">
        <v>1</v>
      </c>
      <c r="AH46" s="9" t="b">
        <v>1</v>
      </c>
      <c r="AI46" s="9" t="b">
        <v>1</v>
      </c>
      <c r="AJ46" s="9" t="b">
        <v>1</v>
      </c>
      <c r="AK46" s="9" t="b">
        <v>1</v>
      </c>
      <c r="AL46" s="9" t="b">
        <v>1</v>
      </c>
      <c r="AM46" s="9" t="b">
        <v>1</v>
      </c>
      <c r="AZ46" s="55">
        <v>81086</v>
      </c>
      <c r="BA46" s="55">
        <v>81087</v>
      </c>
      <c r="BB46" s="55">
        <v>91086</v>
      </c>
      <c r="BC46" s="55">
        <v>91087</v>
      </c>
      <c r="BD46" s="59">
        <v>1086</v>
      </c>
      <c r="BE46" s="57">
        <f t="shared" si="9"/>
        <v>1087</v>
      </c>
      <c r="BF46" s="57" t="b">
        <f t="shared" si="7"/>
        <v>1</v>
      </c>
      <c r="BG46" s="57" t="b">
        <f t="shared" si="7"/>
        <v>1</v>
      </c>
    </row>
    <row r="47" spans="1:59">
      <c r="A47" s="9" t="s">
        <v>52</v>
      </c>
      <c r="B47" s="9" t="s">
        <v>883</v>
      </c>
      <c r="C47" s="9">
        <v>1</v>
      </c>
      <c r="D47" s="9">
        <v>1</v>
      </c>
      <c r="E47" s="9" t="str">
        <f t="shared" si="8"/>
        <v>BZ-1M01</v>
      </c>
      <c r="F47" s="9" t="s">
        <v>840</v>
      </c>
      <c r="G47" s="9" t="s">
        <v>655</v>
      </c>
      <c r="H47" s="9" t="s">
        <v>652</v>
      </c>
      <c r="J47" s="9" t="e">
        <f>MATCH($A47, 'Spells By School'!A:A, 0)</f>
        <v>#N/A</v>
      </c>
      <c r="K47" s="9">
        <f>MATCH($A47, 'Spells By School'!B:B, 0)</f>
        <v>7</v>
      </c>
      <c r="L47" s="9" t="e">
        <f>MATCH($A47, 'Spells By School'!C:C, 0)</f>
        <v>#N/A</v>
      </c>
      <c r="M47" s="9" t="e">
        <f>MATCH($A47, 'Spells By School'!D:D, 0)</f>
        <v>#N/A</v>
      </c>
      <c r="N47" s="9" t="e">
        <f>MATCH($A47, 'Spells By School'!E:E, 0)</f>
        <v>#N/A</v>
      </c>
      <c r="O47" s="9" t="e">
        <f>MATCH($A47, 'Spells By School'!F:F, 0)</f>
        <v>#N/A</v>
      </c>
      <c r="P47" s="9" t="e">
        <f ca="1">MATCH($A47, 'Spells By School'!G:G, 0)</f>
        <v>#N/A</v>
      </c>
      <c r="Q47" s="9" t="e">
        <f>MATCH($A47, 'Spells By School'!H:H, 0)</f>
        <v>#N/A</v>
      </c>
      <c r="R47" s="9" t="e">
        <f>MATCH($A47, 'Spells By School'!I:I, 0)</f>
        <v>#N/A</v>
      </c>
      <c r="S47" s="9" t="str">
        <f t="shared" si="21"/>
        <v>Conjuration</v>
      </c>
      <c r="T47" s="9" t="str">
        <f t="shared" si="22"/>
        <v>CO</v>
      </c>
      <c r="U47" s="9">
        <f>IF(ISNA($J47), IF(ISNA($K47), IF(ISNA($L47), IF(ISNA($M47), IF(ISNA($N47), IF(ISNA($O47), IF(ISNA($P47), IF(ISNA($Q47), IF(ISNA($R47), "###error###", MATCH(A47, 'Wand Mapping'!J:J,0)),MATCH(A47, 'Wand Mapping'!I:I,0)),MATCH(A47, 'Wand Mapping'!H:H,0)),MATCH(A47, 'Wand Mapping'!G:G,0)),MATCH(A47, 'Wand Mapping'!F:F,0)),MATCH(A47, 'Wand Mapping'!E:E,0)),MATCH(A47, 'Wand Mapping'!D:D,0)),MATCH(A47, 'Wand Mapping'!C:C,0)),MATCH(A47, 'Wand Mapping'!B:B,0))</f>
        <v>10</v>
      </c>
      <c r="V47" s="9" t="str">
        <f>INDEX('Wand Mapping'!K:K, U47)</f>
        <v>wand_ai_080</v>
      </c>
      <c r="W47" s="9" t="str">
        <f t="shared" si="23"/>
        <v>wand_ai_080_CO</v>
      </c>
      <c r="Z47" s="9" t="str">
        <f t="shared" si="24"/>
        <v>wand_ai_080_CO</v>
      </c>
      <c r="AB47" s="9" t="b">
        <v>1</v>
      </c>
      <c r="AC47" s="9" t="b">
        <v>1</v>
      </c>
      <c r="AE47" s="9" t="b">
        <v>1</v>
      </c>
      <c r="AF47" s="9" t="b">
        <v>1</v>
      </c>
      <c r="AG47" s="9" t="b">
        <v>1</v>
      </c>
      <c r="AH47" s="9" t="b">
        <v>1</v>
      </c>
      <c r="AI47" s="9" t="b">
        <v>1</v>
      </c>
      <c r="AJ47" s="9" t="b">
        <v>1</v>
      </c>
      <c r="AK47" s="9" t="b">
        <v>1</v>
      </c>
      <c r="AL47" s="9" t="b">
        <v>1</v>
      </c>
      <c r="AM47" s="9" t="b">
        <v>1</v>
      </c>
      <c r="AN47" s="9" t="b">
        <v>1</v>
      </c>
      <c r="AV47" s="55">
        <v>61500</v>
      </c>
      <c r="AW47" s="55">
        <v>61501</v>
      </c>
      <c r="BB47" s="55">
        <v>91500</v>
      </c>
      <c r="BC47" s="55">
        <v>91501</v>
      </c>
      <c r="BD47" s="57">
        <v>1500</v>
      </c>
      <c r="BE47" s="57">
        <f t="shared" si="9"/>
        <v>1501</v>
      </c>
      <c r="BF47" s="57" t="b">
        <f t="shared" si="7"/>
        <v>1</v>
      </c>
      <c r="BG47" s="57" t="b">
        <f t="shared" si="7"/>
        <v>1</v>
      </c>
    </row>
    <row r="48" spans="1:59">
      <c r="A48" s="9" t="s">
        <v>547</v>
      </c>
      <c r="B48" s="9" t="s">
        <v>884</v>
      </c>
      <c r="C48" s="9">
        <v>1</v>
      </c>
      <c r="D48" s="9">
        <v>1</v>
      </c>
      <c r="E48" s="9" t="str">
        <f t="shared" si="8"/>
        <v>BZ-1N01</v>
      </c>
      <c r="F48" s="9" t="s">
        <v>841</v>
      </c>
      <c r="G48" s="9" t="s">
        <v>655</v>
      </c>
      <c r="H48" s="9" t="s">
        <v>652</v>
      </c>
      <c r="J48" s="9" t="e">
        <f>MATCH($A48, 'Spells By School'!A:A, 0)</f>
        <v>#N/A</v>
      </c>
      <c r="K48" s="9" t="e">
        <f>MATCH($A48, 'Spells By School'!B:B, 0)</f>
        <v>#N/A</v>
      </c>
      <c r="L48" s="9" t="e">
        <f>MATCH($A48, 'Spells By School'!C:C, 0)</f>
        <v>#N/A</v>
      </c>
      <c r="M48" s="9" t="e">
        <f>MATCH($A48, 'Spells By School'!D:D, 0)</f>
        <v>#N/A</v>
      </c>
      <c r="N48" s="9" t="e">
        <f>MATCH($A48, 'Spells By School'!E:E, 0)</f>
        <v>#N/A</v>
      </c>
      <c r="O48" s="9">
        <f>MATCH($A48, 'Spells By School'!F:F, 0)</f>
        <v>7</v>
      </c>
      <c r="P48" s="9" t="e">
        <f ca="1">MATCH($A48, 'Spells By School'!G:G, 0)</f>
        <v>#N/A</v>
      </c>
      <c r="Q48" s="9" t="e">
        <f>MATCH($A48, 'Spells By School'!H:H, 0)</f>
        <v>#N/A</v>
      </c>
      <c r="R48" s="9" t="e">
        <f>MATCH($A48, 'Spells By School'!I:I, 0)</f>
        <v>#N/A</v>
      </c>
      <c r="S48" s="9" t="str">
        <f t="shared" si="21"/>
        <v>Enchantment</v>
      </c>
      <c r="T48" s="9" t="str">
        <f t="shared" si="22"/>
        <v>EN</v>
      </c>
      <c r="U48" s="9">
        <f>IF(ISNA($J48), IF(ISNA($K48), IF(ISNA($L48), IF(ISNA($M48), IF(ISNA($N48), IF(ISNA($O48), IF(ISNA($P48), IF(ISNA($Q48), IF(ISNA($R48), "###error###", MATCH(A48, 'Wand Mapping'!J:J,0)),MATCH(A48, 'Wand Mapping'!I:I,0)),MATCH(A48, 'Wand Mapping'!H:H,0)),MATCH(A48, 'Wand Mapping'!G:G,0)),MATCH(A48, 'Wand Mapping'!F:F,0)),MATCH(A48, 'Wand Mapping'!E:E,0)),MATCH(A48, 'Wand Mapping'!D:D,0)),MATCH(A48, 'Wand Mapping'!C:C,0)),MATCH(A48, 'Wand Mapping'!B:B,0))</f>
        <v>87</v>
      </c>
      <c r="V48" s="9" t="str">
        <f>INDEX('Wand Mapping'!K:K, U48)</f>
        <v>wand_ai_850</v>
      </c>
      <c r="W48" s="9" t="str">
        <f t="shared" si="23"/>
        <v>wand_ai_850_EN</v>
      </c>
      <c r="Z48" s="9" t="str">
        <f t="shared" si="24"/>
        <v>wand_ai_850_EN</v>
      </c>
      <c r="AB48" s="9" t="b">
        <v>1</v>
      </c>
      <c r="AE48" s="9" t="b">
        <v>1</v>
      </c>
      <c r="AH48" s="9" t="b">
        <v>1</v>
      </c>
      <c r="AI48" s="9" t="b">
        <v>1</v>
      </c>
      <c r="AJ48" s="9" t="b">
        <v>1</v>
      </c>
      <c r="AK48" s="9" t="b">
        <v>1</v>
      </c>
      <c r="AL48" s="9" t="b">
        <v>1</v>
      </c>
      <c r="AM48" s="9" t="b">
        <v>1</v>
      </c>
      <c r="AN48" s="9" t="b">
        <v>1</v>
      </c>
      <c r="AV48" s="55">
        <v>61502</v>
      </c>
      <c r="AW48" s="55">
        <v>61503</v>
      </c>
      <c r="AX48" s="55">
        <v>71502</v>
      </c>
      <c r="AY48" s="55">
        <v>71503</v>
      </c>
      <c r="AZ48" s="55">
        <v>81502</v>
      </c>
      <c r="BA48" s="55">
        <v>81503</v>
      </c>
      <c r="BB48" s="55">
        <v>91502</v>
      </c>
      <c r="BC48" s="55">
        <v>91503</v>
      </c>
      <c r="BD48" s="57">
        <v>1502</v>
      </c>
      <c r="BE48" s="57">
        <f t="shared" si="9"/>
        <v>1503</v>
      </c>
      <c r="BF48" s="57" t="b">
        <f t="shared" si="7"/>
        <v>1</v>
      </c>
      <c r="BG48" s="57" t="b">
        <f t="shared" si="7"/>
        <v>1</v>
      </c>
    </row>
    <row r="49" spans="1:59">
      <c r="A49" s="9" t="s">
        <v>201</v>
      </c>
      <c r="B49" s="9" t="s">
        <v>885</v>
      </c>
      <c r="C49" s="9">
        <v>1</v>
      </c>
      <c r="D49" s="9">
        <v>1</v>
      </c>
      <c r="E49" s="9" t="str">
        <f t="shared" si="8"/>
        <v>BZ-1O01</v>
      </c>
      <c r="F49" s="9" t="s">
        <v>842</v>
      </c>
      <c r="G49" s="9" t="s">
        <v>655</v>
      </c>
      <c r="H49" s="9" t="s">
        <v>652</v>
      </c>
      <c r="J49" s="9" t="e">
        <f>MATCH($A49, 'Spells By School'!A:A, 0)</f>
        <v>#N/A</v>
      </c>
      <c r="K49" s="9" t="e">
        <f>MATCH($A49, 'Spells By School'!B:B, 0)</f>
        <v>#N/A</v>
      </c>
      <c r="L49" s="9" t="e">
        <f>MATCH($A49, 'Spells By School'!C:C, 0)</f>
        <v>#N/A</v>
      </c>
      <c r="M49" s="9" t="e">
        <f>MATCH($A49, 'Spells By School'!D:D, 0)</f>
        <v>#N/A</v>
      </c>
      <c r="N49" s="9" t="e">
        <f>MATCH($A49, 'Spells By School'!E:E, 0)</f>
        <v>#N/A</v>
      </c>
      <c r="O49" s="9" t="e">
        <f>MATCH($A49, 'Spells By School'!F:F, 0)</f>
        <v>#N/A</v>
      </c>
      <c r="P49" s="9">
        <f ca="1">MATCH($A49, 'Spells By School'!G:G, 0)</f>
        <v>18</v>
      </c>
      <c r="Q49" s="9" t="e">
        <f>MATCH($A49, 'Spells By School'!H:H, 0)</f>
        <v>#N/A</v>
      </c>
      <c r="R49" s="9" t="e">
        <f>MATCH($A49, 'Spells By School'!I:I, 0)</f>
        <v>#N/A</v>
      </c>
      <c r="S49" s="9" t="str">
        <f t="shared" ca="1" si="21"/>
        <v>Necromancy</v>
      </c>
      <c r="T49" s="9" t="str">
        <f t="shared" ca="1" si="22"/>
        <v>NE</v>
      </c>
      <c r="U49" s="9">
        <f ca="1">IF(ISNA($J49), IF(ISNA($K49), IF(ISNA($L49), IF(ISNA($M49), IF(ISNA($N49), IF(ISNA($O49), IF(ISNA($P49), IF(ISNA($Q49), IF(ISNA($R49), "###error###", MATCH(A49, 'Wand Mapping'!J:J,0)),MATCH(A49, 'Wand Mapping'!I:I,0)),MATCH(A49, 'Wand Mapping'!H:H,0)),MATCH(A49, 'Wand Mapping'!G:G,0)),MATCH(A49, 'Wand Mapping'!F:F,0)),MATCH(A49, 'Wand Mapping'!E:E,0)),MATCH(A49, 'Wand Mapping'!D:D,0)),MATCH(A49, 'Wand Mapping'!C:C,0)),MATCH(A49, 'Wand Mapping'!B:B,0))</f>
        <v>35</v>
      </c>
      <c r="V49" s="9" t="str">
        <f ca="1">INDEX('Wand Mapping'!K:K, U49)</f>
        <v>wand_ai_330</v>
      </c>
      <c r="W49" s="9" t="str">
        <f t="shared" ca="1" si="23"/>
        <v>wand_ai_330_NE</v>
      </c>
      <c r="Z49" s="9" t="str">
        <f t="shared" ca="1" si="24"/>
        <v>wand_ai_330_NE</v>
      </c>
      <c r="AB49" s="9" t="b">
        <v>1</v>
      </c>
      <c r="AC49" s="9" t="b">
        <v>1</v>
      </c>
      <c r="AE49" s="9" t="b">
        <v>1</v>
      </c>
      <c r="AF49" s="9" t="b">
        <v>1</v>
      </c>
      <c r="AG49" s="9" t="b">
        <v>1</v>
      </c>
      <c r="AH49" s="9" t="b">
        <v>1</v>
      </c>
      <c r="AI49" s="9" t="b">
        <v>1</v>
      </c>
      <c r="AJ49" s="9" t="b">
        <v>1</v>
      </c>
      <c r="AK49" s="9" t="b">
        <v>1</v>
      </c>
      <c r="AL49" s="9" t="b">
        <v>1</v>
      </c>
      <c r="AM49" s="9" t="b">
        <v>1</v>
      </c>
      <c r="AN49" s="9" t="b">
        <v>1</v>
      </c>
      <c r="AV49" s="55">
        <v>61504</v>
      </c>
      <c r="AW49" s="55">
        <v>61505</v>
      </c>
      <c r="AX49" s="55">
        <v>71504</v>
      </c>
      <c r="AY49" s="55">
        <v>71505</v>
      </c>
      <c r="BB49" s="55">
        <v>91504</v>
      </c>
      <c r="BC49" s="55">
        <v>91505</v>
      </c>
      <c r="BD49" s="57">
        <v>1504</v>
      </c>
      <c r="BE49" s="57">
        <f t="shared" si="9"/>
        <v>1505</v>
      </c>
      <c r="BF49" s="57" t="b">
        <f t="shared" ref="BF49:BG66" si="25">AND(
OR(ISBLANK(AV49), AND(MOD(AV49, 10000) = BD49, QUOTIENT(AV49, 10000) = 6)),
OR(ISBLANK(AX49), AND(MOD(AX49, 10000) = BD49, QUOTIENT(AX49, 10000) = 7)),
OR(ISBLANK(AZ49), AND(MOD(AZ49, 10000) = BD49, QUOTIENT(AZ49, 10000) = 8)),
OR(ISBLANK(BB49), AND(MOD(BB49, 10000) = BD49, QUOTIENT(BB49, 10000) = 9))
)</f>
        <v>1</v>
      </c>
      <c r="BG49" s="57" t="b">
        <f t="shared" si="25"/>
        <v>1</v>
      </c>
    </row>
    <row r="50" spans="1:59">
      <c r="A50" s="22" t="s">
        <v>310</v>
      </c>
      <c r="B50" s="9" t="s">
        <v>886</v>
      </c>
      <c r="C50" s="9">
        <v>1</v>
      </c>
      <c r="D50" s="9">
        <v>1</v>
      </c>
      <c r="E50" s="9" t="str">
        <f t="shared" si="8"/>
        <v>BZ-1P01</v>
      </c>
      <c r="F50" s="9" t="s">
        <v>843</v>
      </c>
      <c r="G50" s="9" t="s">
        <v>655</v>
      </c>
      <c r="H50" s="9" t="s">
        <v>652</v>
      </c>
      <c r="J50" s="9" t="e">
        <f>MATCH($A50, 'Spells By School'!A:A, 0)</f>
        <v>#N/A</v>
      </c>
      <c r="K50" s="9" t="e">
        <f>MATCH($A50, 'Spells By School'!B:B, 0)</f>
        <v>#N/A</v>
      </c>
      <c r="L50" s="9">
        <f>MATCH($A50, 'Spells By School'!C:C, 0)</f>
        <v>5</v>
      </c>
      <c r="M50" s="9" t="e">
        <f>MATCH($A50, 'Spells By School'!D:D, 0)</f>
        <v>#N/A</v>
      </c>
      <c r="N50" s="9" t="e">
        <f>MATCH($A50, 'Spells By School'!E:E, 0)</f>
        <v>#N/A</v>
      </c>
      <c r="O50" s="9" t="e">
        <f>MATCH($A50, 'Spells By School'!F:F, 0)</f>
        <v>#N/A</v>
      </c>
      <c r="P50" s="9" t="e">
        <f ca="1">MATCH($A50, 'Spells By School'!G:G, 0)</f>
        <v>#N/A</v>
      </c>
      <c r="Q50" s="9" t="e">
        <f>MATCH($A50, 'Spells By School'!H:H, 0)</f>
        <v>#N/A</v>
      </c>
      <c r="R50" s="9" t="e">
        <f>MATCH($A50, 'Spells By School'!I:I, 0)</f>
        <v>#N/A</v>
      </c>
      <c r="S50" s="9" t="str">
        <f t="shared" si="21"/>
        <v>Divination</v>
      </c>
      <c r="T50" s="9" t="str">
        <f t="shared" si="22"/>
        <v>DI</v>
      </c>
      <c r="U50" s="9">
        <f>IF(ISNA($J50), IF(ISNA($K50), IF(ISNA($L50), IF(ISNA($M50), IF(ISNA($N50), IF(ISNA($O50), IF(ISNA($P50), IF(ISNA($Q50), IF(ISNA($R50), "###error###", MATCH(A50, 'Wand Mapping'!J:J,0)),MATCH(A50, 'Wand Mapping'!I:I,0)),MATCH(A50, 'Wand Mapping'!H:H,0)),MATCH(A50, 'Wand Mapping'!G:G,0)),MATCH(A50, 'Wand Mapping'!F:F,0)),MATCH(A50, 'Wand Mapping'!E:E,0)),MATCH(A50, 'Wand Mapping'!D:D,0)),MATCH(A50, 'Wand Mapping'!C:C,0)),MATCH(A50, 'Wand Mapping'!B:B,0))</f>
        <v>51</v>
      </c>
      <c r="V50" s="9" t="str">
        <f>INDEX('Wand Mapping'!K:K, U50)</f>
        <v>wand_ai_490</v>
      </c>
      <c r="W50" s="9" t="str">
        <f t="shared" si="23"/>
        <v>wand_ai_490_DI</v>
      </c>
      <c r="Z50" s="9" t="str">
        <f t="shared" si="24"/>
        <v>wand_ai_490_DI</v>
      </c>
      <c r="AA50" s="9" t="b">
        <v>1</v>
      </c>
      <c r="AB50" s="9" t="b">
        <v>1</v>
      </c>
      <c r="AC50" s="9" t="b">
        <v>1</v>
      </c>
      <c r="AD50" s="9" t="b">
        <v>1</v>
      </c>
      <c r="AE50" s="9" t="b">
        <v>1</v>
      </c>
      <c r="AF50" s="9" t="b">
        <v>1</v>
      </c>
      <c r="AG50" s="9" t="b">
        <v>1</v>
      </c>
      <c r="AH50" s="9" t="b">
        <v>1</v>
      </c>
      <c r="AI50" s="9" t="b">
        <v>1</v>
      </c>
      <c r="AJ50" s="9" t="b">
        <v>1</v>
      </c>
      <c r="AK50" s="9" t="b">
        <v>1</v>
      </c>
      <c r="AL50" s="9" t="b">
        <v>1</v>
      </c>
      <c r="AM50" s="9" t="b">
        <v>1</v>
      </c>
      <c r="AN50" s="9" t="b">
        <v>1</v>
      </c>
      <c r="AV50" s="55">
        <v>61506</v>
      </c>
      <c r="AW50" s="55">
        <v>61507</v>
      </c>
      <c r="AX50" s="55">
        <v>71506</v>
      </c>
      <c r="AY50" s="55">
        <v>71507</v>
      </c>
      <c r="BB50" s="55"/>
      <c r="BC50" s="55"/>
      <c r="BD50" s="57">
        <v>1506</v>
      </c>
      <c r="BE50" s="57">
        <f t="shared" si="9"/>
        <v>1507</v>
      </c>
      <c r="BF50" s="57" t="b">
        <f t="shared" si="25"/>
        <v>1</v>
      </c>
      <c r="BG50" s="57" t="b">
        <f t="shared" si="25"/>
        <v>1</v>
      </c>
    </row>
    <row r="51" spans="1:59">
      <c r="A51" s="9" t="s">
        <v>461</v>
      </c>
      <c r="B51" s="9" t="s">
        <v>887</v>
      </c>
      <c r="C51" s="9">
        <v>1</v>
      </c>
      <c r="D51" s="9">
        <v>1</v>
      </c>
      <c r="E51" s="9" t="str">
        <f t="shared" ref="E51:E82" si="26">_xlfn.CONCAT(B51, RIGHT(_xlfn.CONCAT("0", D51), 2))</f>
        <v>BZ-1Q01</v>
      </c>
      <c r="F51" s="9" t="s">
        <v>844</v>
      </c>
      <c r="G51" s="9" t="s">
        <v>655</v>
      </c>
      <c r="H51" s="9" t="s">
        <v>652</v>
      </c>
      <c r="J51" s="9" t="e">
        <f>MATCH($A51, 'Spells By School'!A:A, 0)</f>
        <v>#N/A</v>
      </c>
      <c r="K51" s="9" t="e">
        <f>MATCH($A51, 'Spells By School'!B:B, 0)</f>
        <v>#N/A</v>
      </c>
      <c r="L51" s="9" t="e">
        <f>MATCH($A51, 'Spells By School'!C:C, 0)</f>
        <v>#N/A</v>
      </c>
      <c r="M51" s="9">
        <f>MATCH($A51, 'Spells By School'!D:D, 0)</f>
        <v>23</v>
      </c>
      <c r="N51" s="9" t="e">
        <f>MATCH($A51, 'Spells By School'!E:E, 0)</f>
        <v>#N/A</v>
      </c>
      <c r="O51" s="9" t="e">
        <f>MATCH($A51, 'Spells By School'!F:F, 0)</f>
        <v>#N/A</v>
      </c>
      <c r="P51" s="9" t="e">
        <f ca="1">MATCH($A51, 'Spells By School'!G:G, 0)</f>
        <v>#N/A</v>
      </c>
      <c r="Q51" s="9" t="e">
        <f>MATCH($A51, 'Spells By School'!H:H, 0)</f>
        <v>#N/A</v>
      </c>
      <c r="R51" s="9" t="e">
        <f>MATCH($A51, 'Spells By School'!I:I, 0)</f>
        <v>#N/A</v>
      </c>
      <c r="S51" s="9" t="str">
        <f t="shared" si="21"/>
        <v>Transmutation</v>
      </c>
      <c r="T51" s="9" t="str">
        <f t="shared" si="22"/>
        <v>TR</v>
      </c>
      <c r="U51" s="9">
        <f>IF(ISNA($J51), IF(ISNA($K51), IF(ISNA($L51), IF(ISNA($M51), IF(ISNA($N51), IF(ISNA($O51), IF(ISNA($P51), IF(ISNA($Q51), IF(ISNA($R51), "###error###", MATCH(A51, 'Wand Mapping'!J:J,0)),MATCH(A51, 'Wand Mapping'!I:I,0)),MATCH(A51, 'Wand Mapping'!H:H,0)),MATCH(A51, 'Wand Mapping'!G:G,0)),MATCH(A51, 'Wand Mapping'!F:F,0)),MATCH(A51, 'Wand Mapping'!E:E,0)),MATCH(A51, 'Wand Mapping'!D:D,0)),MATCH(A51, 'Wand Mapping'!C:C,0)),MATCH(A51, 'Wand Mapping'!B:B,0))</f>
        <v>75</v>
      </c>
      <c r="V51" s="9" t="str">
        <f>INDEX('Wand Mapping'!K:K, U51)</f>
        <v>wand_ai_730</v>
      </c>
      <c r="W51" s="9" t="str">
        <f t="shared" si="23"/>
        <v>wand_ai_730_TR</v>
      </c>
      <c r="Z51" s="9" t="str">
        <f t="shared" si="24"/>
        <v>wand_ai_730_TR</v>
      </c>
      <c r="AC51" s="9" t="b">
        <v>1</v>
      </c>
      <c r="AF51" s="9" t="b">
        <v>1</v>
      </c>
      <c r="AG51" s="9" t="b">
        <v>1</v>
      </c>
      <c r="AH51" s="9" t="b">
        <v>1</v>
      </c>
      <c r="AI51" s="9" t="b">
        <v>1</v>
      </c>
      <c r="AJ51" s="9" t="b">
        <v>1</v>
      </c>
      <c r="AK51" s="9" t="b">
        <v>1</v>
      </c>
      <c r="AL51" s="9" t="b">
        <v>1</v>
      </c>
      <c r="AM51" s="9" t="b">
        <v>1</v>
      </c>
      <c r="AN51" s="9" t="b">
        <v>1</v>
      </c>
      <c r="AV51" s="55">
        <v>61508</v>
      </c>
      <c r="AW51" s="55">
        <v>61509</v>
      </c>
      <c r="AX51" s="55">
        <v>71508</v>
      </c>
      <c r="AY51" s="55">
        <v>71509</v>
      </c>
      <c r="AZ51" s="55">
        <v>81508</v>
      </c>
      <c r="BA51" s="55">
        <v>81509</v>
      </c>
      <c r="BB51" s="55">
        <v>91508</v>
      </c>
      <c r="BC51" s="55">
        <v>91509</v>
      </c>
      <c r="BD51" s="57">
        <v>1508</v>
      </c>
      <c r="BE51" s="57">
        <f t="shared" ref="BE51:BE82" si="27">IF(BD51="", "", BD51+1)</f>
        <v>1509</v>
      </c>
      <c r="BF51" s="57" t="b">
        <f t="shared" si="25"/>
        <v>1</v>
      </c>
      <c r="BG51" s="57" t="b">
        <f t="shared" si="25"/>
        <v>1</v>
      </c>
    </row>
    <row r="52" spans="1:59">
      <c r="A52" s="9" t="s">
        <v>2013</v>
      </c>
      <c r="B52" s="9" t="s">
        <v>888</v>
      </c>
      <c r="C52" s="9">
        <v>1</v>
      </c>
      <c r="D52" s="9">
        <v>1</v>
      </c>
      <c r="E52" s="9" t="str">
        <f t="shared" si="26"/>
        <v>BZ-1R01</v>
      </c>
      <c r="F52" s="9" t="s">
        <v>845</v>
      </c>
      <c r="G52" s="9" t="s">
        <v>655</v>
      </c>
      <c r="H52" s="9" t="s">
        <v>652</v>
      </c>
      <c r="J52" s="9" t="e">
        <f>MATCH($A52, 'Spells By School'!A:A, 0)</f>
        <v>#N/A</v>
      </c>
      <c r="K52" s="9" t="e">
        <f>MATCH($A52, 'Spells By School'!B:B, 0)</f>
        <v>#N/A</v>
      </c>
      <c r="L52" s="9" t="e">
        <f>MATCH($A52, 'Spells By School'!C:C, 0)</f>
        <v>#N/A</v>
      </c>
      <c r="M52" s="9" t="e">
        <f>MATCH($A52, 'Spells By School'!D:D, 0)</f>
        <v>#N/A</v>
      </c>
      <c r="N52" s="9" t="e">
        <f>MATCH($A52, 'Spells By School'!E:E, 0)</f>
        <v>#N/A</v>
      </c>
      <c r="O52" s="9" t="e">
        <f>MATCH($A52, 'Spells By School'!F:F, 0)</f>
        <v>#N/A</v>
      </c>
      <c r="P52" s="9" t="e">
        <f ca="1">MATCH($A52, 'Spells By School'!G:G, 0)</f>
        <v>#N/A</v>
      </c>
      <c r="Q52" s="9" t="e">
        <f>MATCH($A52, 'Spells By School'!H:H, 0)</f>
        <v>#N/A</v>
      </c>
      <c r="R52" s="9" t="e">
        <f>MATCH($A52, 'Spells By School'!I:I, 0)</f>
        <v>#N/A</v>
      </c>
      <c r="S52" s="9" t="str">
        <f t="shared" ca="1" si="21"/>
        <v>###error###</v>
      </c>
      <c r="T52" s="9" t="str">
        <f t="shared" ca="1" si="22"/>
        <v>###error###</v>
      </c>
      <c r="U52" s="9" t="str">
        <f ca="1">IF(ISNA($J52), IF(ISNA($K52), IF(ISNA($L52), IF(ISNA($M52), IF(ISNA($N52), IF(ISNA($O52), IF(ISNA($P52), IF(ISNA($Q52), IF(ISNA($R52), "###error###", MATCH(A52, 'Wand Mapping'!J:J,0)),MATCH(A52, 'Wand Mapping'!I:I,0)),MATCH(A52, 'Wand Mapping'!H:H,0)),MATCH(A52, 'Wand Mapping'!G:G,0)),MATCH(A52, 'Wand Mapping'!F:F,0)),MATCH(A52, 'Wand Mapping'!E:E,0)),MATCH(A52, 'Wand Mapping'!D:D,0)),MATCH(A52, 'Wand Mapping'!C:C,0)),MATCH(A52, 'Wand Mapping'!B:B,0))</f>
        <v>###error###</v>
      </c>
      <c r="V52" s="9" t="e">
        <f ca="1">INDEX('Wand Mapping'!K:K, U52)</f>
        <v>#VALUE!</v>
      </c>
      <c r="W52" s="9" t="e">
        <f t="shared" ca="1" si="23"/>
        <v>#VALUE!</v>
      </c>
      <c r="Z52" s="9" t="e">
        <f t="shared" ca="1" si="24"/>
        <v>#VALUE!</v>
      </c>
      <c r="AB52" s="9" t="b">
        <v>1</v>
      </c>
      <c r="AC52" s="9" t="b">
        <v>1</v>
      </c>
      <c r="AE52" s="9" t="b">
        <v>1</v>
      </c>
      <c r="AF52" s="9" t="b">
        <v>1</v>
      </c>
      <c r="AG52" s="9" t="b">
        <v>1</v>
      </c>
      <c r="AH52" s="9" t="b">
        <v>1</v>
      </c>
      <c r="AI52" s="9" t="b">
        <v>1</v>
      </c>
      <c r="AJ52" s="9" t="b">
        <v>1</v>
      </c>
      <c r="AK52" s="9" t="b">
        <v>1</v>
      </c>
      <c r="AL52" s="9" t="b">
        <v>1</v>
      </c>
      <c r="AM52" s="9" t="b">
        <v>1</v>
      </c>
      <c r="AN52" s="9" t="b">
        <v>1</v>
      </c>
      <c r="AV52" s="55">
        <v>61510</v>
      </c>
      <c r="AW52" s="55">
        <v>61511</v>
      </c>
      <c r="AX52" s="55">
        <v>71510</v>
      </c>
      <c r="AY52" s="55">
        <v>71511</v>
      </c>
      <c r="AZ52" s="55">
        <v>81510</v>
      </c>
      <c r="BA52" s="55">
        <v>81511</v>
      </c>
      <c r="BB52" s="55">
        <v>91510</v>
      </c>
      <c r="BC52" s="55">
        <v>91511</v>
      </c>
      <c r="BD52" s="57">
        <v>1510</v>
      </c>
      <c r="BE52" s="57">
        <f t="shared" si="27"/>
        <v>1511</v>
      </c>
      <c r="BF52" s="57" t="b">
        <f t="shared" si="25"/>
        <v>1</v>
      </c>
      <c r="BG52" s="57" t="b">
        <f t="shared" si="25"/>
        <v>1</v>
      </c>
    </row>
    <row r="53" spans="1:59">
      <c r="A53" s="9" t="s">
        <v>606</v>
      </c>
      <c r="B53" s="9" t="s">
        <v>890</v>
      </c>
      <c r="C53" s="9">
        <v>1</v>
      </c>
      <c r="D53" s="9">
        <v>1</v>
      </c>
      <c r="E53" s="9" t="str">
        <f t="shared" si="26"/>
        <v>BZ-1T01</v>
      </c>
      <c r="F53" s="9" t="s">
        <v>847</v>
      </c>
      <c r="G53" s="9" t="s">
        <v>655</v>
      </c>
      <c r="H53" s="9" t="s">
        <v>652</v>
      </c>
      <c r="J53" s="9">
        <f>MATCH($A53, 'Spells By School'!A:A, 0)</f>
        <v>58</v>
      </c>
      <c r="K53" s="9" t="e">
        <f>MATCH($A53, 'Spells By School'!B:B, 0)</f>
        <v>#N/A</v>
      </c>
      <c r="L53" s="9" t="e">
        <f>MATCH($A53, 'Spells By School'!C:C, 0)</f>
        <v>#N/A</v>
      </c>
      <c r="M53" s="9" t="e">
        <f>MATCH($A53, 'Spells By School'!D:D, 0)</f>
        <v>#N/A</v>
      </c>
      <c r="N53" s="9" t="e">
        <f>MATCH($A53, 'Spells By School'!E:E, 0)</f>
        <v>#N/A</v>
      </c>
      <c r="O53" s="9" t="e">
        <f>MATCH($A53, 'Spells By School'!F:F, 0)</f>
        <v>#N/A</v>
      </c>
      <c r="P53" s="9" t="e">
        <f ca="1">MATCH($A53, 'Spells By School'!G:G, 0)</f>
        <v>#N/A</v>
      </c>
      <c r="Q53" s="9" t="e">
        <f>MATCH($A53, 'Spells By School'!H:H, 0)</f>
        <v>#N/A</v>
      </c>
      <c r="R53" s="9" t="e">
        <f>MATCH($A53, 'Spells By School'!I:I, 0)</f>
        <v>#N/A</v>
      </c>
      <c r="S53" s="9" t="str">
        <f t="shared" si="21"/>
        <v>Abjuration</v>
      </c>
      <c r="T53" s="9" t="str">
        <f t="shared" si="22"/>
        <v>AB</v>
      </c>
      <c r="U53" s="9">
        <f>IF(ISNA($J53), IF(ISNA($K53), IF(ISNA($L53), IF(ISNA($M53), IF(ISNA($N53), IF(ISNA($O53), IF(ISNA($P53), IF(ISNA($Q53), IF(ISNA($R53), "###error###", MATCH(A53, 'Wand Mapping'!J:J,0)),MATCH(A53, 'Wand Mapping'!I:I,0)),MATCH(A53, 'Wand Mapping'!H:H,0)),MATCH(A53, 'Wand Mapping'!G:G,0)),MATCH(A53, 'Wand Mapping'!F:F,0)),MATCH(A53, 'Wand Mapping'!E:E,0)),MATCH(A53, 'Wand Mapping'!D:D,0)),MATCH(A53, 'Wand Mapping'!C:C,0)),MATCH(A53, 'Wand Mapping'!B:B,0))</f>
        <v>97</v>
      </c>
      <c r="V53" s="9" t="str">
        <f>INDEX('Wand Mapping'!K:K, U53)</f>
        <v>wand_ai_950</v>
      </c>
      <c r="W53" s="9" t="str">
        <f t="shared" si="23"/>
        <v>wand_ai_950_AB</v>
      </c>
      <c r="Z53" s="9" t="str">
        <f t="shared" si="24"/>
        <v>wand_ai_950_AB</v>
      </c>
      <c r="AB53" s="9" t="b">
        <v>1</v>
      </c>
      <c r="AE53" s="9" t="b">
        <v>1</v>
      </c>
      <c r="AH53" s="9" t="b">
        <v>1</v>
      </c>
      <c r="AI53" s="9" t="b">
        <v>1</v>
      </c>
      <c r="AJ53" s="9" t="b">
        <v>1</v>
      </c>
      <c r="AK53" s="9" t="b">
        <v>1</v>
      </c>
      <c r="AL53" s="9" t="b">
        <v>1</v>
      </c>
      <c r="AM53" s="9" t="b">
        <v>1</v>
      </c>
      <c r="AN53" s="9" t="b">
        <v>1</v>
      </c>
      <c r="AV53" s="55">
        <v>61512</v>
      </c>
      <c r="AW53" s="55">
        <v>61513</v>
      </c>
      <c r="AX53" s="55">
        <v>71512</v>
      </c>
      <c r="AY53" s="55">
        <v>71513</v>
      </c>
      <c r="BB53" s="55">
        <v>91512</v>
      </c>
      <c r="BC53" s="55">
        <v>91513</v>
      </c>
      <c r="BD53" s="57">
        <v>1512</v>
      </c>
      <c r="BE53" s="57">
        <f t="shared" si="27"/>
        <v>1513</v>
      </c>
      <c r="BF53" s="57" t="b">
        <f t="shared" si="25"/>
        <v>1</v>
      </c>
      <c r="BG53" s="57" t="b">
        <f t="shared" si="25"/>
        <v>1</v>
      </c>
    </row>
    <row r="54" spans="1:59">
      <c r="A54" s="9" t="s">
        <v>538</v>
      </c>
      <c r="B54" s="9" t="s">
        <v>891</v>
      </c>
      <c r="C54" s="9">
        <v>1</v>
      </c>
      <c r="D54" s="9">
        <v>1</v>
      </c>
      <c r="E54" s="9" t="str">
        <f t="shared" si="26"/>
        <v>BZ-1U01</v>
      </c>
      <c r="F54" s="9" t="s">
        <v>848</v>
      </c>
      <c r="G54" s="9" t="s">
        <v>655</v>
      </c>
      <c r="H54" s="9" t="s">
        <v>652</v>
      </c>
      <c r="J54" s="9">
        <f>MATCH($A54, 'Spells By School'!A:A, 0)</f>
        <v>63</v>
      </c>
      <c r="K54" s="9" t="e">
        <f>MATCH($A54, 'Spells By School'!B:B, 0)</f>
        <v>#N/A</v>
      </c>
      <c r="L54" s="9" t="e">
        <f>MATCH($A54, 'Spells By School'!C:C, 0)</f>
        <v>#N/A</v>
      </c>
      <c r="M54" s="9" t="e">
        <f>MATCH($A54, 'Spells By School'!D:D, 0)</f>
        <v>#N/A</v>
      </c>
      <c r="N54" s="9" t="e">
        <f>MATCH($A54, 'Spells By School'!E:E, 0)</f>
        <v>#N/A</v>
      </c>
      <c r="O54" s="9" t="e">
        <f>MATCH($A54, 'Spells By School'!F:F, 0)</f>
        <v>#N/A</v>
      </c>
      <c r="P54" s="9" t="e">
        <f ca="1">MATCH($A54, 'Spells By School'!G:G, 0)</f>
        <v>#N/A</v>
      </c>
      <c r="Q54" s="9" t="e">
        <f>MATCH($A54, 'Spells By School'!H:H, 0)</f>
        <v>#N/A</v>
      </c>
      <c r="R54" s="9" t="e">
        <f>MATCH($A54, 'Spells By School'!I:I, 0)</f>
        <v>#N/A</v>
      </c>
      <c r="S54" s="9" t="str">
        <f t="shared" si="21"/>
        <v>Abjuration</v>
      </c>
      <c r="T54" s="9" t="str">
        <f t="shared" si="22"/>
        <v>AB</v>
      </c>
      <c r="U54" s="9">
        <f>IF(ISNA($J54), IF(ISNA($K54), IF(ISNA($L54), IF(ISNA($M54), IF(ISNA($N54), IF(ISNA($O54), IF(ISNA($P54), IF(ISNA($Q54), IF(ISNA($R54), "###error###", MATCH(A54, 'Wand Mapping'!J:J,0)),MATCH(A54, 'Wand Mapping'!I:I,0)),MATCH(A54, 'Wand Mapping'!H:H,0)),MATCH(A54, 'Wand Mapping'!G:G,0)),MATCH(A54, 'Wand Mapping'!F:F,0)),MATCH(A54, 'Wand Mapping'!E:E,0)),MATCH(A54, 'Wand Mapping'!D:D,0)),MATCH(A54, 'Wand Mapping'!C:C,0)),MATCH(A54, 'Wand Mapping'!B:B,0))</f>
        <v>86</v>
      </c>
      <c r="V54" s="9" t="str">
        <f>INDEX('Wand Mapping'!K:K, U54)</f>
        <v>wand_ai_840</v>
      </c>
      <c r="W54" s="9" t="str">
        <f t="shared" si="23"/>
        <v>wand_ai_840_AB</v>
      </c>
      <c r="Z54" s="9" t="str">
        <f t="shared" si="24"/>
        <v>wand_ai_840_AB</v>
      </c>
      <c r="AB54" s="9" t="b">
        <v>1</v>
      </c>
      <c r="AE54" s="9" t="b">
        <v>1</v>
      </c>
      <c r="AH54" s="9" t="b">
        <v>1</v>
      </c>
      <c r="AI54" s="9" t="b">
        <v>1</v>
      </c>
      <c r="AJ54" s="9" t="b">
        <v>1</v>
      </c>
      <c r="AK54" s="9" t="b">
        <v>1</v>
      </c>
      <c r="AL54" s="9" t="b">
        <v>1</v>
      </c>
      <c r="AM54" s="9" t="b">
        <v>1</v>
      </c>
      <c r="AV54" s="55">
        <v>61514</v>
      </c>
      <c r="AW54" s="55">
        <v>61515</v>
      </c>
      <c r="BB54" s="55">
        <v>91514</v>
      </c>
      <c r="BC54" s="55">
        <v>91515</v>
      </c>
      <c r="BD54" s="57">
        <v>1514</v>
      </c>
      <c r="BE54" s="57">
        <f t="shared" si="27"/>
        <v>1515</v>
      </c>
      <c r="BF54" s="57" t="b">
        <f t="shared" si="25"/>
        <v>1</v>
      </c>
      <c r="BG54" s="57" t="b">
        <f t="shared" si="25"/>
        <v>1</v>
      </c>
    </row>
    <row r="55" spans="1:59">
      <c r="A55" s="9" t="s">
        <v>223</v>
      </c>
      <c r="B55" s="9" t="s">
        <v>892</v>
      </c>
      <c r="C55" s="9">
        <v>1</v>
      </c>
      <c r="D55" s="9">
        <v>1</v>
      </c>
      <c r="E55" s="9" t="str">
        <f t="shared" si="26"/>
        <v>BZ-1V01</v>
      </c>
      <c r="F55" s="9" t="s">
        <v>849</v>
      </c>
      <c r="G55" s="9" t="s">
        <v>655</v>
      </c>
      <c r="H55" s="9" t="s">
        <v>652</v>
      </c>
      <c r="J55" s="9" t="e">
        <f>MATCH($A55, 'Spells By School'!A:A, 0)</f>
        <v>#N/A</v>
      </c>
      <c r="K55" s="9" t="e">
        <f>MATCH($A55, 'Spells By School'!B:B, 0)</f>
        <v>#N/A</v>
      </c>
      <c r="L55" s="9" t="e">
        <f>MATCH($A55, 'Spells By School'!C:C, 0)</f>
        <v>#N/A</v>
      </c>
      <c r="M55" s="9">
        <f>MATCH($A55, 'Spells By School'!D:D, 0)</f>
        <v>62</v>
      </c>
      <c r="N55" s="9" t="e">
        <f>MATCH($A55, 'Spells By School'!E:E, 0)</f>
        <v>#N/A</v>
      </c>
      <c r="O55" s="9" t="e">
        <f>MATCH($A55, 'Spells By School'!F:F, 0)</f>
        <v>#N/A</v>
      </c>
      <c r="P55" s="9" t="e">
        <f ca="1">MATCH($A55, 'Spells By School'!G:G, 0)</f>
        <v>#N/A</v>
      </c>
      <c r="Q55" s="9" t="e">
        <f>MATCH($A55, 'Spells By School'!H:H, 0)</f>
        <v>#N/A</v>
      </c>
      <c r="R55" s="9" t="e">
        <f>MATCH($A55, 'Spells By School'!I:I, 0)</f>
        <v>#N/A</v>
      </c>
      <c r="S55" s="9" t="str">
        <f t="shared" si="21"/>
        <v>Transmutation</v>
      </c>
      <c r="T55" s="9" t="str">
        <f t="shared" si="22"/>
        <v>TR</v>
      </c>
      <c r="U55" s="9">
        <f>IF(ISNA($J55), IF(ISNA($K55), IF(ISNA($L55), IF(ISNA($M55), IF(ISNA($N55), IF(ISNA($O55), IF(ISNA($P55), IF(ISNA($Q55), IF(ISNA($R55), "###error###", MATCH(A55, 'Wand Mapping'!J:J,0)),MATCH(A55, 'Wand Mapping'!I:I,0)),MATCH(A55, 'Wand Mapping'!H:H,0)),MATCH(A55, 'Wand Mapping'!G:G,0)),MATCH(A55, 'Wand Mapping'!F:F,0)),MATCH(A55, 'Wand Mapping'!E:E,0)),MATCH(A55, 'Wand Mapping'!D:D,0)),MATCH(A55, 'Wand Mapping'!C:C,0)),MATCH(A55, 'Wand Mapping'!B:B,0))</f>
        <v>39</v>
      </c>
      <c r="V55" s="9" t="str">
        <f>INDEX('Wand Mapping'!K:K, U55)</f>
        <v>wand_ai_370</v>
      </c>
      <c r="W55" s="9" t="str">
        <f t="shared" si="23"/>
        <v>wand_ai_370_TR</v>
      </c>
      <c r="Z55" s="9" t="str">
        <f t="shared" si="24"/>
        <v>wand_ai_370_TR</v>
      </c>
      <c r="AB55" s="9" t="b">
        <v>1</v>
      </c>
      <c r="AC55" s="9" t="b">
        <v>1</v>
      </c>
      <c r="AE55" s="9" t="b">
        <v>1</v>
      </c>
      <c r="AF55" s="9" t="b">
        <v>1</v>
      </c>
      <c r="AG55" s="9" t="b">
        <v>1</v>
      </c>
      <c r="AH55" s="9" t="b">
        <v>1</v>
      </c>
      <c r="AI55" s="9" t="b">
        <v>1</v>
      </c>
      <c r="AJ55" s="9" t="b">
        <v>1</v>
      </c>
      <c r="AK55" s="9" t="b">
        <v>1</v>
      </c>
      <c r="AL55" s="9" t="b">
        <v>1</v>
      </c>
      <c r="AM55" s="9" t="b">
        <v>1</v>
      </c>
      <c r="AN55" s="9" t="b">
        <v>1</v>
      </c>
      <c r="AV55" s="55">
        <v>61516</v>
      </c>
      <c r="AW55" s="55">
        <v>61517</v>
      </c>
      <c r="BB55" s="55">
        <v>91516</v>
      </c>
      <c r="BC55" s="55">
        <v>91517</v>
      </c>
      <c r="BD55" s="57">
        <v>1516</v>
      </c>
      <c r="BE55" s="57">
        <f t="shared" si="27"/>
        <v>1517</v>
      </c>
      <c r="BF55" s="57" t="b">
        <f t="shared" si="25"/>
        <v>1</v>
      </c>
      <c r="BG55" s="57" t="b">
        <f t="shared" si="25"/>
        <v>1</v>
      </c>
    </row>
    <row r="56" spans="1:59">
      <c r="A56" s="9" t="s">
        <v>44</v>
      </c>
      <c r="B56" s="9" t="s">
        <v>893</v>
      </c>
      <c r="C56" s="9">
        <v>1</v>
      </c>
      <c r="D56" s="9">
        <v>1</v>
      </c>
      <c r="E56" s="9" t="str">
        <f t="shared" si="26"/>
        <v>BZ-1W01</v>
      </c>
      <c r="F56" s="9" t="s">
        <v>850</v>
      </c>
      <c r="G56" s="9" t="s">
        <v>655</v>
      </c>
      <c r="H56" s="9" t="s">
        <v>652</v>
      </c>
      <c r="J56" s="9">
        <f>MATCH($A56, 'Spells By School'!A:A, 0)</f>
        <v>7</v>
      </c>
      <c r="K56" s="9" t="e">
        <f>MATCH($A56, 'Spells By School'!B:B, 0)</f>
        <v>#N/A</v>
      </c>
      <c r="L56" s="9" t="e">
        <f>MATCH($A56, 'Spells By School'!C:C, 0)</f>
        <v>#N/A</v>
      </c>
      <c r="M56" s="9" t="e">
        <f>MATCH($A56, 'Spells By School'!D:D, 0)</f>
        <v>#N/A</v>
      </c>
      <c r="N56" s="9" t="e">
        <f>MATCH($A56, 'Spells By School'!E:E, 0)</f>
        <v>#N/A</v>
      </c>
      <c r="O56" s="9" t="e">
        <f>MATCH($A56, 'Spells By School'!F:F, 0)</f>
        <v>#N/A</v>
      </c>
      <c r="P56" s="9" t="e">
        <f ca="1">MATCH($A56, 'Spells By School'!G:G, 0)</f>
        <v>#N/A</v>
      </c>
      <c r="Q56" s="9" t="e">
        <f>MATCH($A56, 'Spells By School'!H:H, 0)</f>
        <v>#N/A</v>
      </c>
      <c r="R56" s="9" t="e">
        <f>MATCH($A56, 'Spells By School'!I:I, 0)</f>
        <v>#N/A</v>
      </c>
      <c r="S56" s="9" t="str">
        <f t="shared" si="21"/>
        <v>Abjuration</v>
      </c>
      <c r="T56" s="9" t="str">
        <f t="shared" si="22"/>
        <v>AB</v>
      </c>
      <c r="U56" s="9">
        <f>IF(ISNA($J56), IF(ISNA($K56), IF(ISNA($L56), IF(ISNA($M56), IF(ISNA($N56), IF(ISNA($O56), IF(ISNA($P56), IF(ISNA($Q56), IF(ISNA($R56), "###error###", MATCH(A56, 'Wand Mapping'!J:J,0)),MATCH(A56, 'Wand Mapping'!I:I,0)),MATCH(A56, 'Wand Mapping'!H:H,0)),MATCH(A56, 'Wand Mapping'!G:G,0)),MATCH(A56, 'Wand Mapping'!F:F,0)),MATCH(A56, 'Wand Mapping'!E:E,0)),MATCH(A56, 'Wand Mapping'!D:D,0)),MATCH(A56, 'Wand Mapping'!C:C,0)),MATCH(A56, 'Wand Mapping'!B:B,0))</f>
        <v>9</v>
      </c>
      <c r="V56" s="9" t="str">
        <f>INDEX('Wand Mapping'!K:K, U56)</f>
        <v>wand_ai_070</v>
      </c>
      <c r="W56" s="9" t="str">
        <f t="shared" si="23"/>
        <v>wand_ai_070_AB</v>
      </c>
      <c r="Z56" s="9" t="str">
        <f t="shared" si="24"/>
        <v>wand_ai_070_AB</v>
      </c>
      <c r="AB56" s="9" t="b">
        <v>1</v>
      </c>
      <c r="AC56" s="9" t="b">
        <v>1</v>
      </c>
      <c r="AE56" s="9" t="b">
        <v>1</v>
      </c>
      <c r="AF56" s="9" t="b">
        <v>1</v>
      </c>
      <c r="AG56" s="9" t="b">
        <v>1</v>
      </c>
      <c r="AH56" s="9" t="b">
        <v>1</v>
      </c>
      <c r="AI56" s="9" t="b">
        <v>1</v>
      </c>
      <c r="AJ56" s="9" t="b">
        <v>1</v>
      </c>
      <c r="AK56" s="9" t="b">
        <v>1</v>
      </c>
      <c r="AL56" s="9" t="b">
        <v>1</v>
      </c>
      <c r="AM56" s="9" t="b">
        <v>1</v>
      </c>
      <c r="AV56" s="55">
        <v>61518</v>
      </c>
      <c r="AW56" s="55">
        <v>61519</v>
      </c>
      <c r="BB56" s="55">
        <v>91518</v>
      </c>
      <c r="BC56" s="55">
        <v>91519</v>
      </c>
      <c r="BD56" s="57">
        <v>1518</v>
      </c>
      <c r="BE56" s="57">
        <f t="shared" si="27"/>
        <v>1519</v>
      </c>
      <c r="BF56" s="57" t="b">
        <f t="shared" si="25"/>
        <v>1</v>
      </c>
      <c r="BG56" s="57" t="b">
        <f t="shared" si="25"/>
        <v>1</v>
      </c>
    </row>
    <row r="57" spans="1:59">
      <c r="A57" s="9" t="s">
        <v>404</v>
      </c>
      <c r="B57" s="9" t="s">
        <v>894</v>
      </c>
      <c r="C57" s="9">
        <v>1</v>
      </c>
      <c r="D57" s="9">
        <v>1</v>
      </c>
      <c r="E57" s="9" t="str">
        <f t="shared" si="26"/>
        <v>BZ-1X01</v>
      </c>
      <c r="F57" s="9" t="s">
        <v>851</v>
      </c>
      <c r="G57" s="9" t="s">
        <v>655</v>
      </c>
      <c r="H57" s="9" t="s">
        <v>652</v>
      </c>
      <c r="J57" s="9" t="e">
        <f>MATCH($A57, 'Spells By School'!A:A, 0)</f>
        <v>#N/A</v>
      </c>
      <c r="K57" s="9" t="e">
        <f>MATCH($A57, 'Spells By School'!B:B, 0)</f>
        <v>#N/A</v>
      </c>
      <c r="L57" s="9" t="e">
        <f>MATCH($A57, 'Spells By School'!C:C, 0)</f>
        <v>#N/A</v>
      </c>
      <c r="M57" s="9">
        <f>MATCH($A57, 'Spells By School'!D:D, 0)</f>
        <v>18</v>
      </c>
      <c r="N57" s="9" t="e">
        <f>MATCH($A57, 'Spells By School'!E:E, 0)</f>
        <v>#N/A</v>
      </c>
      <c r="O57" s="9" t="e">
        <f>MATCH($A57, 'Spells By School'!F:F, 0)</f>
        <v>#N/A</v>
      </c>
      <c r="P57" s="9" t="e">
        <f ca="1">MATCH($A57, 'Spells By School'!G:G, 0)</f>
        <v>#N/A</v>
      </c>
      <c r="Q57" s="9" t="e">
        <f>MATCH($A57, 'Spells By School'!H:H, 0)</f>
        <v>#N/A</v>
      </c>
      <c r="R57" s="9" t="e">
        <f>MATCH($A57, 'Spells By School'!I:I, 0)</f>
        <v>#N/A</v>
      </c>
      <c r="S57" s="9" t="str">
        <f t="shared" si="21"/>
        <v>Transmutation</v>
      </c>
      <c r="T57" s="9" t="str">
        <f t="shared" si="22"/>
        <v>TR</v>
      </c>
      <c r="U57" s="9">
        <f>IF(ISNA($J57), IF(ISNA($K57), IF(ISNA($L57), IF(ISNA($M57), IF(ISNA($N57), IF(ISNA($O57), IF(ISNA($P57), IF(ISNA($Q57), IF(ISNA($R57), "###error###", MATCH(A57, 'Wand Mapping'!J:J,0)),MATCH(A57, 'Wand Mapping'!I:I,0)),MATCH(A57, 'Wand Mapping'!H:H,0)),MATCH(A57, 'Wand Mapping'!G:G,0)),MATCH(A57, 'Wand Mapping'!F:F,0)),MATCH(A57, 'Wand Mapping'!E:E,0)),MATCH(A57, 'Wand Mapping'!D:D,0)),MATCH(A57, 'Wand Mapping'!C:C,0)),MATCH(A57, 'Wand Mapping'!B:B,0))</f>
        <v>66</v>
      </c>
      <c r="V57" s="9" t="str">
        <f>INDEX('Wand Mapping'!K:K, U57)</f>
        <v>wand_ai_640</v>
      </c>
      <c r="W57" s="9" t="str">
        <f t="shared" si="23"/>
        <v>wand_ai_640_TR</v>
      </c>
      <c r="Z57" s="9" t="str">
        <f t="shared" si="24"/>
        <v>wand_ai_640_TR</v>
      </c>
      <c r="AB57" s="9" t="b">
        <v>1</v>
      </c>
      <c r="AC57" s="9" t="b">
        <v>1</v>
      </c>
      <c r="AE57" s="9" t="b">
        <v>1</v>
      </c>
      <c r="AF57" s="9" t="b">
        <v>1</v>
      </c>
      <c r="AG57" s="9" t="b">
        <v>1</v>
      </c>
      <c r="AH57" s="9" t="b">
        <v>1</v>
      </c>
      <c r="AI57" s="9" t="b">
        <v>1</v>
      </c>
      <c r="AJ57" s="9" t="b">
        <v>1</v>
      </c>
      <c r="AK57" s="9" t="b">
        <v>1</v>
      </c>
      <c r="AL57" s="9" t="b">
        <v>1</v>
      </c>
      <c r="AM57" s="9" t="b">
        <v>1</v>
      </c>
      <c r="AV57" s="55">
        <v>61520</v>
      </c>
      <c r="AW57" s="55">
        <v>61521</v>
      </c>
      <c r="BB57" s="55">
        <v>91520</v>
      </c>
      <c r="BC57" s="55">
        <v>91521</v>
      </c>
      <c r="BD57" s="57">
        <v>1520</v>
      </c>
      <c r="BE57" s="57">
        <f t="shared" si="27"/>
        <v>1521</v>
      </c>
      <c r="BF57" s="57" t="b">
        <f t="shared" si="25"/>
        <v>1</v>
      </c>
      <c r="BG57" s="57" t="b">
        <f t="shared" si="25"/>
        <v>1</v>
      </c>
    </row>
    <row r="58" spans="1:59">
      <c r="A58" s="9" t="s">
        <v>699</v>
      </c>
      <c r="B58" s="9" t="s">
        <v>895</v>
      </c>
      <c r="C58" s="9">
        <v>1</v>
      </c>
      <c r="D58" s="9">
        <v>1</v>
      </c>
      <c r="E58" s="9" t="str">
        <f t="shared" si="26"/>
        <v>BZ-1Y01</v>
      </c>
      <c r="F58" s="9" t="s">
        <v>852</v>
      </c>
      <c r="G58" s="9" t="s">
        <v>655</v>
      </c>
      <c r="H58" s="9" t="s">
        <v>652</v>
      </c>
      <c r="J58" s="9" t="e">
        <f>MATCH($A58, 'Spells By School'!A:A, 0)</f>
        <v>#N/A</v>
      </c>
      <c r="K58" s="9" t="e">
        <f>MATCH($A58, 'Spells By School'!B:B, 0)</f>
        <v>#N/A</v>
      </c>
      <c r="L58" s="9" t="e">
        <f>MATCH($A58, 'Spells By School'!C:C, 0)</f>
        <v>#N/A</v>
      </c>
      <c r="M58" s="9">
        <f>MATCH($A58, 'Spells By School'!D:D, 0)</f>
        <v>94</v>
      </c>
      <c r="N58" s="9" t="e">
        <f>MATCH($A58, 'Spells By School'!E:E, 0)</f>
        <v>#N/A</v>
      </c>
      <c r="O58" s="9" t="e">
        <f>MATCH($A58, 'Spells By School'!F:F, 0)</f>
        <v>#N/A</v>
      </c>
      <c r="P58" s="9" t="e">
        <f ca="1">MATCH($A58, 'Spells By School'!G:G, 0)</f>
        <v>#N/A</v>
      </c>
      <c r="Q58" s="9" t="e">
        <f>MATCH($A58, 'Spells By School'!H:H, 0)</f>
        <v>#N/A</v>
      </c>
      <c r="R58" s="9" t="e">
        <f>MATCH($A58, 'Spells By School'!I:I, 0)</f>
        <v>#N/A</v>
      </c>
      <c r="S58" s="9" t="str">
        <f t="shared" si="21"/>
        <v>Transmutation</v>
      </c>
      <c r="T58" s="9" t="str">
        <f t="shared" si="22"/>
        <v>TR</v>
      </c>
      <c r="U58" s="9" t="e">
        <f>IF(ISNA($J58), IF(ISNA($K58), IF(ISNA($L58), IF(ISNA($M58), IF(ISNA($N58), IF(ISNA($O58), IF(ISNA($P58), IF(ISNA($Q58), IF(ISNA($R58), "###error###", MATCH(A58, 'Wand Mapping'!J:J,0)),MATCH(A58, 'Wand Mapping'!I:I,0)),MATCH(A58, 'Wand Mapping'!H:H,0)),MATCH(A58, 'Wand Mapping'!G:G,0)),MATCH(A58, 'Wand Mapping'!F:F,0)),MATCH(A58, 'Wand Mapping'!E:E,0)),MATCH(A58, 'Wand Mapping'!D:D,0)),MATCH(A58, 'Wand Mapping'!C:C,0)),MATCH(A58, 'Wand Mapping'!B:B,0))</f>
        <v>#N/A</v>
      </c>
      <c r="V58" s="9" t="e">
        <f>INDEX('Wand Mapping'!K:K, U58)</f>
        <v>#N/A</v>
      </c>
      <c r="W58" s="9" t="e">
        <f t="shared" si="23"/>
        <v>#N/A</v>
      </c>
      <c r="X58" s="60" t="s">
        <v>1963</v>
      </c>
      <c r="Z58" s="9" t="str">
        <f t="shared" si="24"/>
        <v>wand_ai_750_TR</v>
      </c>
      <c r="AB58" s="9" t="b">
        <v>1</v>
      </c>
      <c r="AC58" s="9" t="b">
        <v>1</v>
      </c>
      <c r="AE58" s="9" t="b">
        <v>1</v>
      </c>
      <c r="AF58" s="9" t="b">
        <v>1</v>
      </c>
      <c r="AG58" s="9" t="b">
        <v>1</v>
      </c>
      <c r="AH58" s="9" t="b">
        <v>1</v>
      </c>
      <c r="AI58" s="9" t="b">
        <v>1</v>
      </c>
      <c r="AJ58" s="9" t="b">
        <v>1</v>
      </c>
      <c r="AK58" s="9" t="b">
        <v>1</v>
      </c>
      <c r="AL58" s="9" t="b">
        <v>1</v>
      </c>
      <c r="AM58" s="9" t="b">
        <v>1</v>
      </c>
      <c r="AN58" s="9" t="b">
        <v>1</v>
      </c>
      <c r="AV58" s="55">
        <v>61522</v>
      </c>
      <c r="AW58" s="55">
        <v>61523</v>
      </c>
      <c r="BB58" s="55">
        <v>91522</v>
      </c>
      <c r="BC58" s="55">
        <v>91523</v>
      </c>
      <c r="BD58" s="57">
        <v>1522</v>
      </c>
      <c r="BE58" s="57">
        <f t="shared" si="27"/>
        <v>1523</v>
      </c>
      <c r="BF58" s="57" t="b">
        <f t="shared" si="25"/>
        <v>1</v>
      </c>
      <c r="BG58" s="57" t="b">
        <f t="shared" si="25"/>
        <v>1</v>
      </c>
    </row>
    <row r="59" spans="1:59">
      <c r="A59" s="9" t="s">
        <v>625</v>
      </c>
      <c r="B59" s="9" t="s">
        <v>896</v>
      </c>
      <c r="C59" s="9">
        <v>1</v>
      </c>
      <c r="D59" s="9">
        <v>1</v>
      </c>
      <c r="E59" s="9" t="str">
        <f t="shared" si="26"/>
        <v>BZ-1Z01</v>
      </c>
      <c r="F59" s="9" t="s">
        <v>853</v>
      </c>
      <c r="G59" s="9" t="s">
        <v>655</v>
      </c>
      <c r="H59" s="9" t="s">
        <v>652</v>
      </c>
      <c r="J59" s="9">
        <f>MATCH($A59, 'Spells By School'!A:A, 0)</f>
        <v>76</v>
      </c>
      <c r="K59" s="9" t="e">
        <f>MATCH($A59, 'Spells By School'!B:B, 0)</f>
        <v>#N/A</v>
      </c>
      <c r="L59" s="9" t="e">
        <f>MATCH($A59, 'Spells By School'!C:C, 0)</f>
        <v>#N/A</v>
      </c>
      <c r="M59" s="9" t="e">
        <f>MATCH($A59, 'Spells By School'!D:D, 0)</f>
        <v>#N/A</v>
      </c>
      <c r="N59" s="9" t="e">
        <f>MATCH($A59, 'Spells By School'!E:E, 0)</f>
        <v>#N/A</v>
      </c>
      <c r="O59" s="9" t="e">
        <f>MATCH($A59, 'Spells By School'!F:F, 0)</f>
        <v>#N/A</v>
      </c>
      <c r="P59" s="9" t="e">
        <f ca="1">MATCH($A59, 'Spells By School'!G:G, 0)</f>
        <v>#N/A</v>
      </c>
      <c r="Q59" s="9" t="e">
        <f>MATCH($A59, 'Spells By School'!H:H, 0)</f>
        <v>#N/A</v>
      </c>
      <c r="R59" s="9" t="e">
        <f>MATCH($A59, 'Spells By School'!I:I, 0)</f>
        <v>#N/A</v>
      </c>
      <c r="S59" s="9" t="str">
        <f t="shared" si="21"/>
        <v>Abjuration</v>
      </c>
      <c r="T59" s="9" t="str">
        <f t="shared" si="22"/>
        <v>AB</v>
      </c>
      <c r="U59" s="9">
        <f>IF(ISNA($J59), IF(ISNA($K59), IF(ISNA($L59), IF(ISNA($M59), IF(ISNA($N59), IF(ISNA($O59), IF(ISNA($P59), IF(ISNA($Q59), IF(ISNA($R59), "###error###", MATCH(A59, 'Wand Mapping'!J:J,0)),MATCH(A59, 'Wand Mapping'!I:I,0)),MATCH(A59, 'Wand Mapping'!H:H,0)),MATCH(A59, 'Wand Mapping'!G:G,0)),MATCH(A59, 'Wand Mapping'!F:F,0)),MATCH(A59, 'Wand Mapping'!E:E,0)),MATCH(A59, 'Wand Mapping'!D:D,0)),MATCH(A59, 'Wand Mapping'!C:C,0)),MATCH(A59, 'Wand Mapping'!B:B,0))</f>
        <v>100</v>
      </c>
      <c r="V59" s="9" t="str">
        <f>INDEX('Wand Mapping'!K:K, U59)</f>
        <v>wand_ai_980</v>
      </c>
      <c r="W59" s="9" t="str">
        <f t="shared" si="23"/>
        <v>wand_ai_980_AB</v>
      </c>
      <c r="Z59" s="9" t="str">
        <f t="shared" si="24"/>
        <v>wand_ai_980_AB</v>
      </c>
      <c r="AG59" s="9" t="b">
        <v>1</v>
      </c>
      <c r="AH59" s="9" t="b">
        <v>1</v>
      </c>
      <c r="AI59" s="9" t="b">
        <v>1</v>
      </c>
      <c r="AJ59" s="9" t="b">
        <v>1</v>
      </c>
      <c r="AK59" s="9" t="b">
        <v>1</v>
      </c>
      <c r="AL59" s="9" t="b">
        <v>1</v>
      </c>
      <c r="AM59" s="9" t="b">
        <v>1</v>
      </c>
      <c r="AV59" s="55">
        <v>61524</v>
      </c>
      <c r="AW59" s="55">
        <v>61525</v>
      </c>
      <c r="BB59" s="55">
        <v>91524</v>
      </c>
      <c r="BC59" s="55">
        <v>91525</v>
      </c>
      <c r="BD59" s="57">
        <v>1524</v>
      </c>
      <c r="BE59" s="57">
        <f t="shared" si="27"/>
        <v>1525</v>
      </c>
      <c r="BF59" s="57" t="b">
        <f t="shared" si="25"/>
        <v>1</v>
      </c>
      <c r="BG59" s="57" t="b">
        <f t="shared" si="25"/>
        <v>1</v>
      </c>
    </row>
    <row r="60" spans="1:59">
      <c r="A60" s="9" t="s">
        <v>211</v>
      </c>
      <c r="B60" s="9" t="s">
        <v>1918</v>
      </c>
      <c r="C60" s="9">
        <v>1</v>
      </c>
      <c r="D60" s="9">
        <v>1</v>
      </c>
      <c r="E60" s="9" t="str">
        <f t="shared" si="26"/>
        <v>BZ-Y301</v>
      </c>
      <c r="F60" s="9" t="s">
        <v>1417</v>
      </c>
      <c r="G60" s="9" t="s">
        <v>655</v>
      </c>
      <c r="H60" s="9" t="s">
        <v>656</v>
      </c>
      <c r="J60" s="9" t="e">
        <f>MATCH($A60, 'Spells By School'!A:A, 0)</f>
        <v>#N/A</v>
      </c>
      <c r="K60" s="9">
        <f>MATCH($A60, 'Spells By School'!B:B, 0)</f>
        <v>24</v>
      </c>
      <c r="L60" s="9" t="e">
        <f>MATCH($A60, 'Spells By School'!C:C, 0)</f>
        <v>#N/A</v>
      </c>
      <c r="M60" s="9" t="e">
        <f>MATCH($A60, 'Spells By School'!D:D, 0)</f>
        <v>#N/A</v>
      </c>
      <c r="N60" s="9" t="e">
        <f>MATCH($A60, 'Spells By School'!E:E, 0)</f>
        <v>#N/A</v>
      </c>
      <c r="O60" s="9" t="e">
        <f>MATCH($A60, 'Spells By School'!F:F, 0)</f>
        <v>#N/A</v>
      </c>
      <c r="P60" s="9" t="e">
        <f ca="1">MATCH($A60, 'Spells By School'!G:G, 0)</f>
        <v>#N/A</v>
      </c>
      <c r="Q60" s="9" t="e">
        <f>MATCH($A60, 'Spells By School'!H:H, 0)</f>
        <v>#N/A</v>
      </c>
      <c r="R60" s="9" t="e">
        <f>MATCH($A60, 'Spells By School'!I:I, 0)</f>
        <v>#N/A</v>
      </c>
      <c r="S60" s="9" t="str">
        <f t="shared" si="21"/>
        <v>Conjuration</v>
      </c>
      <c r="T60" s="9" t="str">
        <f t="shared" si="22"/>
        <v>CO</v>
      </c>
      <c r="U60" s="9">
        <f>IF(ISNA($J60), IF(ISNA($K60), IF(ISNA($L60), IF(ISNA($M60), IF(ISNA($N60), IF(ISNA($O60), IF(ISNA($P60), IF(ISNA($Q60), IF(ISNA($R60), "###error###", MATCH(A60, 'Wand Mapping'!J:J,0)),MATCH(A60, 'Wand Mapping'!I:I,0)),MATCH(A60, 'Wand Mapping'!H:H,0)),MATCH(A60, 'Wand Mapping'!G:G,0)),MATCH(A60, 'Wand Mapping'!F:F,0)),MATCH(A60, 'Wand Mapping'!E:E,0)),MATCH(A60, 'Wand Mapping'!D:D,0)),MATCH(A60, 'Wand Mapping'!C:C,0)),MATCH(A60, 'Wand Mapping'!B:B,0))</f>
        <v>37</v>
      </c>
      <c r="V60" s="9" t="str">
        <f>INDEX('Wand Mapping'!K:K, U60)</f>
        <v>wand_ai_350</v>
      </c>
      <c r="W60" s="9" t="str">
        <f t="shared" si="23"/>
        <v>wand_ai_350_CO</v>
      </c>
      <c r="Z60" s="9" t="str">
        <f t="shared" si="24"/>
        <v>wand_ai_350_CO</v>
      </c>
      <c r="AB60" s="9" t="b">
        <v>1</v>
      </c>
      <c r="AC60" s="9" t="b">
        <v>1</v>
      </c>
      <c r="AE60" s="9" t="b">
        <v>1</v>
      </c>
      <c r="AF60" s="9" t="b">
        <v>1</v>
      </c>
      <c r="AG60" s="9" t="b">
        <v>1</v>
      </c>
      <c r="AH60" s="9" t="b">
        <v>1</v>
      </c>
      <c r="AI60" s="9" t="b">
        <v>1</v>
      </c>
      <c r="AJ60" s="9" t="b">
        <v>1</v>
      </c>
      <c r="AK60" s="9" t="b">
        <v>1</v>
      </c>
      <c r="AL60" s="9" t="b">
        <v>1</v>
      </c>
      <c r="AM60" s="9" t="b">
        <v>1</v>
      </c>
      <c r="AX60" s="55">
        <v>71526</v>
      </c>
      <c r="AY60" s="55">
        <v>71527</v>
      </c>
      <c r="BD60" s="57">
        <v>1526</v>
      </c>
      <c r="BE60" s="57">
        <f t="shared" si="27"/>
        <v>1527</v>
      </c>
      <c r="BF60" s="57" t="b">
        <f t="shared" si="25"/>
        <v>1</v>
      </c>
      <c r="BG60" s="57" t="b">
        <f t="shared" si="25"/>
        <v>1</v>
      </c>
    </row>
    <row r="61" spans="1:59">
      <c r="A61" s="9" t="s">
        <v>292</v>
      </c>
      <c r="B61" s="9" t="s">
        <v>1919</v>
      </c>
      <c r="C61" s="9">
        <v>1</v>
      </c>
      <c r="D61" s="9">
        <v>1</v>
      </c>
      <c r="E61" s="9" t="str">
        <f t="shared" si="26"/>
        <v>BZ-Y401</v>
      </c>
      <c r="F61" s="9" t="s">
        <v>1418</v>
      </c>
      <c r="G61" s="9" t="s">
        <v>655</v>
      </c>
      <c r="H61" s="9" t="s">
        <v>656</v>
      </c>
      <c r="J61" s="9" t="e">
        <f>MATCH($A61, 'Spells By School'!A:A, 0)</f>
        <v>#N/A</v>
      </c>
      <c r="K61" s="9" t="e">
        <f>MATCH($A61, 'Spells By School'!B:B, 0)</f>
        <v>#N/A</v>
      </c>
      <c r="L61" s="9" t="e">
        <f>MATCH($A61, 'Spells By School'!C:C, 0)</f>
        <v>#N/A</v>
      </c>
      <c r="M61" s="9" t="e">
        <f>MATCH($A61, 'Spells By School'!D:D, 0)</f>
        <v>#N/A</v>
      </c>
      <c r="N61" s="9" t="e">
        <f>MATCH($A61, 'Spells By School'!E:E, 0)</f>
        <v>#N/A</v>
      </c>
      <c r="O61" s="9" t="e">
        <f>MATCH($A61, 'Spells By School'!F:F, 0)</f>
        <v>#N/A</v>
      </c>
      <c r="P61" s="9">
        <f ca="1">MATCH($A61, 'Spells By School'!G:G, 0)</f>
        <v>7</v>
      </c>
      <c r="Q61" s="9" t="e">
        <f>MATCH($A61, 'Spells By School'!H:H, 0)</f>
        <v>#N/A</v>
      </c>
      <c r="R61" s="9" t="e">
        <f>MATCH($A61, 'Spells By School'!I:I, 0)</f>
        <v>#N/A</v>
      </c>
      <c r="S61" s="9" t="str">
        <f t="shared" ca="1" si="21"/>
        <v>Necromancy</v>
      </c>
      <c r="T61" s="9" t="str">
        <f t="shared" ca="1" si="22"/>
        <v>NE</v>
      </c>
      <c r="U61" s="9">
        <f ca="1">IF(ISNA($J61), IF(ISNA($K61), IF(ISNA($L61), IF(ISNA($M61), IF(ISNA($N61), IF(ISNA($O61), IF(ISNA($P61), IF(ISNA($Q61), IF(ISNA($R61), "###error###", MATCH(A61, 'Wand Mapping'!J:J,0)),MATCH(A61, 'Wand Mapping'!I:I,0)),MATCH(A61, 'Wand Mapping'!H:H,0)),MATCH(A61, 'Wand Mapping'!G:G,0)),MATCH(A61, 'Wand Mapping'!F:F,0)),MATCH(A61, 'Wand Mapping'!E:E,0)),MATCH(A61, 'Wand Mapping'!D:D,0)),MATCH(A61, 'Wand Mapping'!C:C,0)),MATCH(A61, 'Wand Mapping'!B:B,0))</f>
        <v>48</v>
      </c>
      <c r="V61" s="9" t="str">
        <f ca="1">INDEX('Wand Mapping'!K:K, U61)</f>
        <v>wand_ai_460</v>
      </c>
      <c r="W61" s="9" t="str">
        <f t="shared" ca="1" si="23"/>
        <v>wand_ai_460_NE</v>
      </c>
      <c r="Y61" s="9" t="s">
        <v>2010</v>
      </c>
      <c r="Z61" s="9" t="str">
        <f t="shared" ca="1" si="24"/>
        <v>wand_ai_460_NE</v>
      </c>
      <c r="AB61" s="9" t="b">
        <v>1</v>
      </c>
      <c r="AE61" s="9" t="b">
        <v>1</v>
      </c>
      <c r="AH61" s="9" t="b">
        <v>1</v>
      </c>
      <c r="AI61" s="9" t="b">
        <v>1</v>
      </c>
      <c r="AJ61" s="9" t="b">
        <v>1</v>
      </c>
      <c r="AK61" s="9" t="b">
        <v>1</v>
      </c>
      <c r="AL61" s="9" t="b">
        <v>1</v>
      </c>
      <c r="AM61" s="9" t="b">
        <v>1</v>
      </c>
      <c r="AX61" s="55">
        <v>71528</v>
      </c>
      <c r="AY61" s="55">
        <v>71529</v>
      </c>
      <c r="BB61" s="55">
        <v>91528</v>
      </c>
      <c r="BC61" s="55">
        <v>91529</v>
      </c>
      <c r="BD61" s="57">
        <v>1528</v>
      </c>
      <c r="BE61" s="57">
        <f t="shared" si="27"/>
        <v>1529</v>
      </c>
      <c r="BF61" s="57" t="b">
        <f t="shared" si="25"/>
        <v>1</v>
      </c>
      <c r="BG61" s="57" t="b">
        <f t="shared" si="25"/>
        <v>1</v>
      </c>
    </row>
    <row r="62" spans="1:59">
      <c r="A62" s="9" t="s">
        <v>560</v>
      </c>
      <c r="B62" s="9" t="s">
        <v>1920</v>
      </c>
      <c r="C62" s="9">
        <v>1</v>
      </c>
      <c r="D62" s="9">
        <v>1</v>
      </c>
      <c r="E62" s="9" t="str">
        <f t="shared" si="26"/>
        <v>BZ-Y501</v>
      </c>
      <c r="F62" s="9" t="s">
        <v>1419</v>
      </c>
      <c r="G62" s="9" t="s">
        <v>655</v>
      </c>
      <c r="H62" s="9" t="s">
        <v>656</v>
      </c>
      <c r="J62" s="9" t="e">
        <f>MATCH($A62, 'Spells By School'!A:A, 0)</f>
        <v>#N/A</v>
      </c>
      <c r="K62" s="9" t="e">
        <f>MATCH($A62, 'Spells By School'!B:B, 0)</f>
        <v>#N/A</v>
      </c>
      <c r="L62" s="9" t="e">
        <f>MATCH($A62, 'Spells By School'!C:C, 0)</f>
        <v>#N/A</v>
      </c>
      <c r="M62" s="9" t="e">
        <f>MATCH($A62, 'Spells By School'!D:D, 0)</f>
        <v>#N/A</v>
      </c>
      <c r="N62" s="9">
        <f>MATCH($A62, 'Spells By School'!E:E, 0)</f>
        <v>77</v>
      </c>
      <c r="O62" s="9" t="e">
        <f>MATCH($A62, 'Spells By School'!F:F, 0)</f>
        <v>#N/A</v>
      </c>
      <c r="P62" s="9" t="e">
        <f ca="1">MATCH($A62, 'Spells By School'!G:G, 0)</f>
        <v>#N/A</v>
      </c>
      <c r="Q62" s="9" t="e">
        <f>MATCH($A62, 'Spells By School'!H:H, 0)</f>
        <v>#N/A</v>
      </c>
      <c r="R62" s="9" t="e">
        <f>MATCH($A62, 'Spells By School'!I:I, 0)</f>
        <v>#N/A</v>
      </c>
      <c r="S62" s="9" t="str">
        <f t="shared" si="21"/>
        <v>Invocation</v>
      </c>
      <c r="T62" s="9" t="str">
        <f t="shared" si="22"/>
        <v>EV</v>
      </c>
      <c r="U62" s="9">
        <f>IF(ISNA($J62), IF(ISNA($K62), IF(ISNA($L62), IF(ISNA($M62), IF(ISNA($N62), IF(ISNA($O62), IF(ISNA($P62), IF(ISNA($Q62), IF(ISNA($R62), "###error###", MATCH(A62, 'Wand Mapping'!J:J,0)),MATCH(A62, 'Wand Mapping'!I:I,0)),MATCH(A62, 'Wand Mapping'!H:H,0)),MATCH(A62, 'Wand Mapping'!G:G,0)),MATCH(A62, 'Wand Mapping'!F:F,0)),MATCH(A62, 'Wand Mapping'!E:E,0)),MATCH(A62, 'Wand Mapping'!D:D,0)),MATCH(A62, 'Wand Mapping'!C:C,0)),MATCH(A62, 'Wand Mapping'!B:B,0))</f>
        <v>89</v>
      </c>
      <c r="V62" s="9" t="str">
        <f>INDEX('Wand Mapping'!K:K, U62)</f>
        <v>wand_ai_870</v>
      </c>
      <c r="W62" s="9" t="str">
        <f t="shared" si="23"/>
        <v>wand_ai_870_EV</v>
      </c>
      <c r="Z62" s="9" t="str">
        <f t="shared" si="24"/>
        <v>wand_ai_870_EV</v>
      </c>
      <c r="AC62" s="9" t="b">
        <v>1</v>
      </c>
      <c r="AF62" s="9" t="b">
        <v>1</v>
      </c>
      <c r="AG62" s="9" t="b">
        <v>1</v>
      </c>
      <c r="AH62" s="9" t="b">
        <v>1</v>
      </c>
      <c r="AI62" s="9" t="b">
        <v>1</v>
      </c>
      <c r="AJ62" s="9" t="b">
        <v>1</v>
      </c>
      <c r="AK62" s="9" t="b">
        <v>1</v>
      </c>
      <c r="AL62" s="9" t="b">
        <v>1</v>
      </c>
      <c r="AM62" s="9" t="b">
        <v>1</v>
      </c>
      <c r="AX62" s="55">
        <v>71530</v>
      </c>
      <c r="AY62" s="55">
        <v>71531</v>
      </c>
      <c r="BB62" s="55">
        <v>91530</v>
      </c>
      <c r="BC62" s="55">
        <v>91531</v>
      </c>
      <c r="BD62" s="57">
        <v>1530</v>
      </c>
      <c r="BE62" s="57">
        <f t="shared" si="27"/>
        <v>1531</v>
      </c>
      <c r="BF62" s="57" t="b">
        <f t="shared" si="25"/>
        <v>1</v>
      </c>
      <c r="BG62" s="57" t="b">
        <f t="shared" si="25"/>
        <v>1</v>
      </c>
    </row>
    <row r="63" spans="1:59">
      <c r="A63" s="9" t="s">
        <v>2007</v>
      </c>
      <c r="B63" s="9" t="s">
        <v>1928</v>
      </c>
      <c r="C63" s="9">
        <v>1</v>
      </c>
      <c r="D63" s="9">
        <v>1</v>
      </c>
      <c r="E63" s="9" t="str">
        <f t="shared" si="26"/>
        <v>BZ-YD01</v>
      </c>
      <c r="G63" s="9" t="s">
        <v>2008</v>
      </c>
      <c r="AB63" s="9" t="b">
        <v>1</v>
      </c>
      <c r="AC63" s="9" t="b">
        <v>1</v>
      </c>
      <c r="AE63" s="9" t="b">
        <v>1</v>
      </c>
      <c r="AF63" s="9" t="b">
        <v>1</v>
      </c>
      <c r="AG63" s="9" t="b">
        <v>1</v>
      </c>
      <c r="AH63" s="9" t="b">
        <v>1</v>
      </c>
      <c r="AI63" s="9" t="b">
        <v>1</v>
      </c>
      <c r="AJ63" s="9" t="b">
        <v>1</v>
      </c>
      <c r="AK63" s="9" t="b">
        <v>1</v>
      </c>
      <c r="AL63" s="9" t="b">
        <v>1</v>
      </c>
      <c r="AM63" s="9" t="b">
        <v>1</v>
      </c>
      <c r="BB63" s="55">
        <v>91532</v>
      </c>
      <c r="BC63" s="55">
        <v>91533</v>
      </c>
      <c r="BD63" s="57">
        <v>1532</v>
      </c>
      <c r="BE63" s="57">
        <f t="shared" si="27"/>
        <v>1533</v>
      </c>
      <c r="BF63" s="57" t="b">
        <f t="shared" si="25"/>
        <v>1</v>
      </c>
      <c r="BG63" s="57" t="b">
        <f t="shared" si="25"/>
        <v>1</v>
      </c>
    </row>
    <row r="64" spans="1:59">
      <c r="A64" s="9" t="s">
        <v>2009</v>
      </c>
      <c r="B64" s="9" t="s">
        <v>1929</v>
      </c>
      <c r="C64" s="9">
        <v>1</v>
      </c>
      <c r="D64" s="9">
        <v>1</v>
      </c>
      <c r="E64" s="9" t="str">
        <f t="shared" si="26"/>
        <v>BZ-YE01</v>
      </c>
      <c r="G64" s="9" t="s">
        <v>2008</v>
      </c>
      <c r="AB64" s="9" t="b">
        <v>1</v>
      </c>
      <c r="AC64" s="9" t="b">
        <v>1</v>
      </c>
      <c r="AE64" s="9" t="b">
        <v>1</v>
      </c>
      <c r="AF64" s="9" t="b">
        <v>1</v>
      </c>
      <c r="AG64" s="9" t="b">
        <v>1</v>
      </c>
      <c r="AH64" s="9" t="b">
        <v>1</v>
      </c>
      <c r="AI64" s="9" t="b">
        <v>1</v>
      </c>
      <c r="AJ64" s="9" t="b">
        <v>1</v>
      </c>
      <c r="AK64" s="9" t="b">
        <v>1</v>
      </c>
      <c r="AL64" s="9" t="b">
        <v>1</v>
      </c>
      <c r="AM64" s="9" t="b">
        <v>1</v>
      </c>
      <c r="BB64" s="55">
        <v>91534</v>
      </c>
      <c r="BC64" s="55">
        <v>91535</v>
      </c>
      <c r="BD64" s="57">
        <v>1534</v>
      </c>
      <c r="BE64" s="57">
        <f t="shared" si="27"/>
        <v>1535</v>
      </c>
      <c r="BF64" s="57" t="b">
        <f t="shared" si="25"/>
        <v>1</v>
      </c>
      <c r="BG64" s="57" t="b">
        <f t="shared" si="25"/>
        <v>1</v>
      </c>
    </row>
    <row r="65" spans="1:59">
      <c r="A65" s="9" t="s">
        <v>2011</v>
      </c>
      <c r="B65" s="9" t="s">
        <v>1930</v>
      </c>
      <c r="C65" s="9">
        <v>1</v>
      </c>
      <c r="D65" s="9">
        <v>1</v>
      </c>
      <c r="E65" s="9" t="str">
        <f t="shared" si="26"/>
        <v>BZ-YF01</v>
      </c>
      <c r="G65" s="9" t="s">
        <v>2008</v>
      </c>
      <c r="AB65" s="9" t="b">
        <v>1</v>
      </c>
      <c r="AC65" s="9" t="b">
        <v>1</v>
      </c>
      <c r="AE65" s="9" t="b">
        <v>1</v>
      </c>
      <c r="AF65" s="9" t="b">
        <v>1</v>
      </c>
      <c r="AG65" s="9" t="b">
        <v>1</v>
      </c>
      <c r="AH65" s="9" t="b">
        <v>1</v>
      </c>
      <c r="AI65" s="9" t="b">
        <v>1</v>
      </c>
      <c r="AJ65" s="9" t="b">
        <v>1</v>
      </c>
      <c r="AK65" s="9" t="b">
        <v>1</v>
      </c>
      <c r="AL65" s="9" t="b">
        <v>1</v>
      </c>
      <c r="AM65" s="9" t="b">
        <v>1</v>
      </c>
      <c r="BB65" s="55">
        <v>91536</v>
      </c>
      <c r="BC65" s="55">
        <v>91537</v>
      </c>
      <c r="BD65" s="57">
        <v>1536</v>
      </c>
      <c r="BE65" s="57">
        <f t="shared" si="27"/>
        <v>1537</v>
      </c>
      <c r="BF65" s="57" t="b">
        <f t="shared" si="25"/>
        <v>1</v>
      </c>
      <c r="BG65" s="57" t="b">
        <f t="shared" si="25"/>
        <v>1</v>
      </c>
    </row>
    <row r="66" spans="1:59">
      <c r="A66" s="9" t="s">
        <v>436</v>
      </c>
      <c r="B66" s="9" t="s">
        <v>1691</v>
      </c>
      <c r="C66" s="9">
        <v>1</v>
      </c>
      <c r="D66" s="9">
        <v>1</v>
      </c>
      <c r="E66" s="9" t="str">
        <f t="shared" si="26"/>
        <v>BZ-O501</v>
      </c>
      <c r="F66" s="9" t="s">
        <v>1573</v>
      </c>
      <c r="G66" s="9" t="s">
        <v>655</v>
      </c>
      <c r="H66" s="9" t="s">
        <v>654</v>
      </c>
      <c r="J66" s="9" t="e">
        <f>MATCH($A66, 'Spells By School'!A:A, 0)</f>
        <v>#N/A</v>
      </c>
      <c r="K66" s="9" t="e">
        <f>MATCH($A66, 'Spells By School'!B:B, 0)</f>
        <v>#N/A</v>
      </c>
      <c r="L66" s="9" t="e">
        <f>MATCH($A66, 'Spells By School'!C:C, 0)</f>
        <v>#N/A</v>
      </c>
      <c r="M66" s="9">
        <f>MATCH($A66, 'Spells By School'!D:D, 0)</f>
        <v>68</v>
      </c>
      <c r="N66" s="9" t="e">
        <f>MATCH($A66, 'Spells By School'!E:E, 0)</f>
        <v>#N/A</v>
      </c>
      <c r="O66" s="9" t="e">
        <f>MATCH($A66, 'Spells By School'!F:F, 0)</f>
        <v>#N/A</v>
      </c>
      <c r="P66" s="9" t="e">
        <f ca="1">MATCH($A66, 'Spells By School'!G:G, 0)</f>
        <v>#N/A</v>
      </c>
      <c r="Q66" s="9" t="e">
        <f>MATCH($A66, 'Spells By School'!H:H, 0)</f>
        <v>#N/A</v>
      </c>
      <c r="R66" s="9" t="e">
        <f>MATCH($A66, 'Spells By School'!I:I, 0)</f>
        <v>#N/A</v>
      </c>
      <c r="S66" s="9" t="str">
        <f t="shared" ref="S66:S95" si="28">IF(ISNA($J66), IF(ISNA($K66), IF(ISNA($L66), IF(ISNA($M66), IF(ISNA($N66), IF(ISNA($O66), IF(ISNA($P66), IF(ISNA($Q66), IF(ISNA($R66), "###error###", R$1),Q$1),P$1),O$1),N$1),M$1),L$1),K$1),J$1)</f>
        <v>Transmutation</v>
      </c>
      <c r="T66" s="9" t="str">
        <f t="shared" ref="T66:T95" si="29">IF(ISNA($J66), IF(ISNA($K66), IF(ISNA($L66), IF(ISNA($M66), IF(ISNA($N66), IF(ISNA($O66), IF(ISNA($P66), IF(ISNA($Q66), IF(ISNA($R66), "###error###", "WM"),"IL"),"NE"),"EN"),"EV"),"TR"),"DI"),"CO"),"AB")</f>
        <v>TR</v>
      </c>
      <c r="U66" s="9">
        <f>IF(ISNA($J66), IF(ISNA($K66), IF(ISNA($L66), IF(ISNA($M66), IF(ISNA($N66), IF(ISNA($O66), IF(ISNA($P66), IF(ISNA($Q66), IF(ISNA($R66), "###error###", MATCH(A66, 'Wand Mapping'!J:J,0)),MATCH(A66, 'Wand Mapping'!I:I,0)),MATCH(A66, 'Wand Mapping'!H:H,0)),MATCH(A66, 'Wand Mapping'!G:G,0)),MATCH(A66, 'Wand Mapping'!F:F,0)),MATCH(A66, 'Wand Mapping'!E:E,0)),MATCH(A66, 'Wand Mapping'!D:D,0)),MATCH(A66, 'Wand Mapping'!C:C,0)),MATCH(A66, 'Wand Mapping'!B:B,0))</f>
        <v>71</v>
      </c>
      <c r="V66" s="9" t="str">
        <f>INDEX('Wand Mapping'!K:K, U66)</f>
        <v>wand_ai_690</v>
      </c>
      <c r="W66" s="9" t="str">
        <f t="shared" ref="W66:W95" si="30">_xlfn.CONCAT(V66, "_", T66)</f>
        <v>wand_ai_690_TR</v>
      </c>
      <c r="Z66" s="9" t="str">
        <f t="shared" ref="Z66:Z95" si="31">IF(ISBLANK(X66), W66, X66)</f>
        <v>wand_ai_690_TR</v>
      </c>
      <c r="AC66" s="9" t="b">
        <v>1</v>
      </c>
      <c r="AF66" s="9" t="b">
        <v>1</v>
      </c>
      <c r="AG66" s="9" t="b">
        <v>1</v>
      </c>
      <c r="AH66" s="9" t="b">
        <v>1</v>
      </c>
      <c r="AI66" s="9" t="b">
        <v>1</v>
      </c>
      <c r="AJ66" s="9" t="b">
        <v>1</v>
      </c>
      <c r="AK66" s="9" t="b">
        <v>1</v>
      </c>
      <c r="AL66" s="9" t="b">
        <v>1</v>
      </c>
      <c r="AM66" s="9" t="b">
        <v>1</v>
      </c>
      <c r="AZ66" s="55">
        <v>81538</v>
      </c>
      <c r="BA66" s="55">
        <v>81539</v>
      </c>
      <c r="BD66" s="59">
        <v>1538</v>
      </c>
      <c r="BE66" s="57">
        <f t="shared" si="27"/>
        <v>1539</v>
      </c>
      <c r="BF66" s="57" t="b">
        <f t="shared" si="25"/>
        <v>1</v>
      </c>
      <c r="BG66" s="57" t="b">
        <f t="shared" si="25"/>
        <v>1</v>
      </c>
    </row>
    <row r="67" spans="1:59">
      <c r="A67" s="9" t="s">
        <v>252</v>
      </c>
      <c r="B67" s="9" t="s">
        <v>1692</v>
      </c>
      <c r="C67" s="9">
        <v>1</v>
      </c>
      <c r="D67" s="9">
        <v>1</v>
      </c>
      <c r="E67" s="9" t="str">
        <f t="shared" si="26"/>
        <v>BZ-O601</v>
      </c>
      <c r="F67" s="9" t="s">
        <v>1574</v>
      </c>
      <c r="G67" s="9" t="s">
        <v>655</v>
      </c>
      <c r="H67" s="9" t="s">
        <v>654</v>
      </c>
      <c r="J67" s="9" t="e">
        <f>MATCH($A67, 'Spells By School'!A:A, 0)</f>
        <v>#N/A</v>
      </c>
      <c r="K67" s="9" t="e">
        <f>MATCH($A67, 'Spells By School'!B:B, 0)</f>
        <v>#N/A</v>
      </c>
      <c r="L67" s="9">
        <f>MATCH($A67, 'Spells By School'!C:C, 0)</f>
        <v>14</v>
      </c>
      <c r="M67" s="9" t="e">
        <f>MATCH($A67, 'Spells By School'!D:D, 0)</f>
        <v>#N/A</v>
      </c>
      <c r="N67" s="9" t="e">
        <f>MATCH($A67, 'Spells By School'!E:E, 0)</f>
        <v>#N/A</v>
      </c>
      <c r="O67" s="9" t="e">
        <f>MATCH($A67, 'Spells By School'!F:F, 0)</f>
        <v>#N/A</v>
      </c>
      <c r="P67" s="9" t="e">
        <f ca="1">MATCH($A67, 'Spells By School'!G:G, 0)</f>
        <v>#N/A</v>
      </c>
      <c r="Q67" s="9" t="e">
        <f>MATCH($A67, 'Spells By School'!H:H, 0)</f>
        <v>#N/A</v>
      </c>
      <c r="R67" s="9" t="e">
        <f>MATCH($A67, 'Spells By School'!I:I, 0)</f>
        <v>#N/A</v>
      </c>
      <c r="S67" s="9" t="str">
        <f t="shared" si="28"/>
        <v>Divination</v>
      </c>
      <c r="T67" s="9" t="str">
        <f t="shared" si="29"/>
        <v>DI</v>
      </c>
      <c r="U67" s="9">
        <f>IF(ISNA($J67), IF(ISNA($K67), IF(ISNA($L67), IF(ISNA($M67), IF(ISNA($N67), IF(ISNA($O67), IF(ISNA($P67), IF(ISNA($Q67), IF(ISNA($R67), "###error###", MATCH(A67, 'Wand Mapping'!J:J,0)),MATCH(A67, 'Wand Mapping'!I:I,0)),MATCH(A67, 'Wand Mapping'!H:H,0)),MATCH(A67, 'Wand Mapping'!G:G,0)),MATCH(A67, 'Wand Mapping'!F:F,0)),MATCH(A67, 'Wand Mapping'!E:E,0)),MATCH(A67, 'Wand Mapping'!D:D,0)),MATCH(A67, 'Wand Mapping'!C:C,0)),MATCH(A67, 'Wand Mapping'!B:B,0))</f>
        <v>43</v>
      </c>
      <c r="V67" s="9" t="str">
        <f>INDEX('Wand Mapping'!K:K, U67)</f>
        <v>wand_ai_410</v>
      </c>
      <c r="W67" s="9" t="str">
        <f t="shared" si="30"/>
        <v>wand_ai_410_DI</v>
      </c>
      <c r="Z67" s="9" t="str">
        <f t="shared" si="31"/>
        <v>wand_ai_410_DI</v>
      </c>
      <c r="AC67" s="9" t="b">
        <v>1</v>
      </c>
      <c r="AF67" s="9" t="b">
        <v>1</v>
      </c>
      <c r="AG67" s="9" t="b">
        <v>1</v>
      </c>
      <c r="AH67" s="9" t="b">
        <v>1</v>
      </c>
      <c r="AI67" s="9" t="b">
        <v>1</v>
      </c>
      <c r="AJ67" s="9" t="b">
        <v>1</v>
      </c>
      <c r="AK67" s="9" t="b">
        <v>1</v>
      </c>
      <c r="AL67" s="9" t="b">
        <v>1</v>
      </c>
      <c r="AM67" s="9" t="b">
        <v>1</v>
      </c>
      <c r="AZ67" s="55">
        <v>81540</v>
      </c>
      <c r="BA67" s="55">
        <v>81541</v>
      </c>
      <c r="BD67" s="59">
        <v>1540</v>
      </c>
      <c r="BE67" s="57">
        <f t="shared" si="27"/>
        <v>1541</v>
      </c>
      <c r="BF67" s="57" t="b">
        <f t="shared" ref="BF67:BG80" si="32">AND(
OR(ISBLANK(AV67), AND(MOD(AV67, 10000) = BD67, QUOTIENT(AV67, 10000) = 6)),
OR(ISBLANK(AX67), AND(MOD(AX67, 10000) = BD67, QUOTIENT(AX67, 10000) = 7)),
OR(ISBLANK(AZ67), AND(MOD(AZ67, 10000) = BD67, QUOTIENT(AZ67, 10000) = 8)),
OR(ISBLANK(BB67), AND(MOD(BB67, 10000) = BD67, QUOTIENT(BB67, 10000) = 9))
)</f>
        <v>1</v>
      </c>
      <c r="BG67" s="57" t="b">
        <f t="shared" si="32"/>
        <v>1</v>
      </c>
    </row>
    <row r="68" spans="1:59">
      <c r="A68" s="9" t="s">
        <v>20</v>
      </c>
      <c r="B68" s="9" t="s">
        <v>1693</v>
      </c>
      <c r="C68" s="9">
        <v>1</v>
      </c>
      <c r="D68" s="9">
        <v>1</v>
      </c>
      <c r="E68" s="9" t="str">
        <f t="shared" si="26"/>
        <v>BZ-O701</v>
      </c>
      <c r="F68" s="9" t="s">
        <v>1575</v>
      </c>
      <c r="G68" s="9" t="s">
        <v>655</v>
      </c>
      <c r="H68" s="9" t="s">
        <v>654</v>
      </c>
      <c r="J68" s="9" t="e">
        <f>MATCH($A68, 'Spells By School'!A:A, 0)</f>
        <v>#N/A</v>
      </c>
      <c r="K68" s="9" t="e">
        <f>MATCH($A68, 'Spells By School'!B:B, 0)</f>
        <v>#N/A</v>
      </c>
      <c r="L68" s="9" t="e">
        <f>MATCH($A68, 'Spells By School'!C:C, 0)</f>
        <v>#N/A</v>
      </c>
      <c r="M68" s="9" t="e">
        <f>MATCH($A68, 'Spells By School'!D:D, 0)</f>
        <v>#N/A</v>
      </c>
      <c r="N68" s="9" t="e">
        <f>MATCH($A68, 'Spells By School'!E:E, 0)</f>
        <v>#N/A</v>
      </c>
      <c r="O68" s="9">
        <f>MATCH($A68, 'Spells By School'!F:F, 0)</f>
        <v>48</v>
      </c>
      <c r="P68" s="9" t="e">
        <f ca="1">MATCH($A68, 'Spells By School'!G:G, 0)</f>
        <v>#N/A</v>
      </c>
      <c r="Q68" s="9" t="e">
        <f>MATCH($A68, 'Spells By School'!H:H, 0)</f>
        <v>#N/A</v>
      </c>
      <c r="R68" s="9" t="e">
        <f>MATCH($A68, 'Spells By School'!I:I, 0)</f>
        <v>#N/A</v>
      </c>
      <c r="S68" s="9" t="str">
        <f t="shared" si="28"/>
        <v>Enchantment</v>
      </c>
      <c r="T68" s="9" t="str">
        <f t="shared" si="29"/>
        <v>EN</v>
      </c>
      <c r="U68" s="9">
        <f>IF(ISNA($J68), IF(ISNA($K68), IF(ISNA($L68), IF(ISNA($M68), IF(ISNA($N68), IF(ISNA($O68), IF(ISNA($P68), IF(ISNA($Q68), IF(ISNA($R68), "###error###", MATCH(A68, 'Wand Mapping'!J:J,0)),MATCH(A68, 'Wand Mapping'!I:I,0)),MATCH(A68, 'Wand Mapping'!H:H,0)),MATCH(A68, 'Wand Mapping'!G:G,0)),MATCH(A68, 'Wand Mapping'!F:F,0)),MATCH(A68, 'Wand Mapping'!E:E,0)),MATCH(A68, 'Wand Mapping'!D:D,0)),MATCH(A68, 'Wand Mapping'!C:C,0)),MATCH(A68, 'Wand Mapping'!B:B,0))</f>
        <v>4</v>
      </c>
      <c r="V68" s="9" t="str">
        <f>INDEX('Wand Mapping'!K:K, U68)</f>
        <v>wand_ai_020</v>
      </c>
      <c r="W68" s="9" t="str">
        <f t="shared" si="30"/>
        <v>wand_ai_020_EN</v>
      </c>
      <c r="Z68" s="9" t="str">
        <f t="shared" si="31"/>
        <v>wand_ai_020_EN</v>
      </c>
      <c r="AB68" s="9" t="b">
        <v>1</v>
      </c>
      <c r="AE68" s="9" t="b">
        <v>1</v>
      </c>
      <c r="AH68" s="9" t="b">
        <v>1</v>
      </c>
      <c r="AI68" s="9" t="b">
        <v>1</v>
      </c>
      <c r="AJ68" s="9" t="b">
        <v>1</v>
      </c>
      <c r="AK68" s="9" t="b">
        <v>1</v>
      </c>
      <c r="AL68" s="9" t="b">
        <v>1</v>
      </c>
      <c r="AM68" s="9" t="b">
        <v>1</v>
      </c>
      <c r="AZ68" s="55">
        <v>81542</v>
      </c>
      <c r="BA68" s="55">
        <v>81543</v>
      </c>
      <c r="BD68" s="59">
        <v>1542</v>
      </c>
      <c r="BE68" s="57">
        <f t="shared" si="27"/>
        <v>1543</v>
      </c>
      <c r="BF68" s="57" t="b">
        <f t="shared" si="32"/>
        <v>1</v>
      </c>
      <c r="BG68" s="57" t="b">
        <f t="shared" si="32"/>
        <v>1</v>
      </c>
    </row>
    <row r="69" spans="1:59">
      <c r="A69" s="9" t="s">
        <v>216</v>
      </c>
      <c r="B69" s="9" t="s">
        <v>1694</v>
      </c>
      <c r="C69" s="9">
        <v>1</v>
      </c>
      <c r="D69" s="9">
        <v>1</v>
      </c>
      <c r="E69" s="9" t="str">
        <f t="shared" si="26"/>
        <v>BZ-O801</v>
      </c>
      <c r="F69" s="9" t="s">
        <v>1576</v>
      </c>
      <c r="G69" s="9" t="s">
        <v>655</v>
      </c>
      <c r="H69" s="9" t="s">
        <v>654</v>
      </c>
      <c r="J69" s="9">
        <f>MATCH($A69, 'Spells By School'!A:A, 0)</f>
        <v>61</v>
      </c>
      <c r="K69" s="9" t="e">
        <f>MATCH($A69, 'Spells By School'!B:B, 0)</f>
        <v>#N/A</v>
      </c>
      <c r="L69" s="9" t="e">
        <f>MATCH($A69, 'Spells By School'!C:C, 0)</f>
        <v>#N/A</v>
      </c>
      <c r="M69" s="9" t="e">
        <f>MATCH($A69, 'Spells By School'!D:D, 0)</f>
        <v>#N/A</v>
      </c>
      <c r="N69" s="9" t="e">
        <f>MATCH($A69, 'Spells By School'!E:E, 0)</f>
        <v>#N/A</v>
      </c>
      <c r="O69" s="9" t="e">
        <f>MATCH($A69, 'Spells By School'!F:F, 0)</f>
        <v>#N/A</v>
      </c>
      <c r="P69" s="9" t="e">
        <f ca="1">MATCH($A69, 'Spells By School'!G:G, 0)</f>
        <v>#N/A</v>
      </c>
      <c r="Q69" s="9" t="e">
        <f>MATCH($A69, 'Spells By School'!H:H, 0)</f>
        <v>#N/A</v>
      </c>
      <c r="R69" s="9" t="e">
        <f>MATCH($A69, 'Spells By School'!I:I, 0)</f>
        <v>#N/A</v>
      </c>
      <c r="S69" s="9" t="str">
        <f t="shared" si="28"/>
        <v>Abjuration</v>
      </c>
      <c r="T69" s="9" t="str">
        <f t="shared" si="29"/>
        <v>AB</v>
      </c>
      <c r="U69" s="9">
        <f>IF(ISNA($J69), IF(ISNA($K69), IF(ISNA($L69), IF(ISNA($M69), IF(ISNA($N69), IF(ISNA($O69), IF(ISNA($P69), IF(ISNA($Q69), IF(ISNA($R69), "###error###", MATCH(A69, 'Wand Mapping'!J:J,0)),MATCH(A69, 'Wand Mapping'!I:I,0)),MATCH(A69, 'Wand Mapping'!H:H,0)),MATCH(A69, 'Wand Mapping'!G:G,0)),MATCH(A69, 'Wand Mapping'!F:F,0)),MATCH(A69, 'Wand Mapping'!E:E,0)),MATCH(A69, 'Wand Mapping'!D:D,0)),MATCH(A69, 'Wand Mapping'!C:C,0)),MATCH(A69, 'Wand Mapping'!B:B,0))</f>
        <v>38</v>
      </c>
      <c r="V69" s="9" t="str">
        <f>INDEX('Wand Mapping'!K:K, U69)</f>
        <v>wand_ai_360</v>
      </c>
      <c r="W69" s="9" t="str">
        <f t="shared" si="30"/>
        <v>wand_ai_360_AB</v>
      </c>
      <c r="Z69" s="9" t="str">
        <f t="shared" si="31"/>
        <v>wand_ai_360_AB</v>
      </c>
      <c r="AB69" s="9" t="b">
        <v>1</v>
      </c>
      <c r="AE69" s="9" t="b">
        <v>1</v>
      </c>
      <c r="AH69" s="9" t="b">
        <v>1</v>
      </c>
      <c r="AI69" s="9" t="b">
        <v>1</v>
      </c>
      <c r="AJ69" s="9" t="b">
        <v>1</v>
      </c>
      <c r="AK69" s="9" t="b">
        <v>1</v>
      </c>
      <c r="AL69" s="9" t="b">
        <v>1</v>
      </c>
      <c r="AM69" s="9" t="b">
        <v>1</v>
      </c>
      <c r="AZ69" s="55">
        <v>81544</v>
      </c>
      <c r="BA69" s="55">
        <v>81545</v>
      </c>
      <c r="BD69" s="59">
        <v>1544</v>
      </c>
      <c r="BE69" s="57">
        <f t="shared" si="27"/>
        <v>1545</v>
      </c>
      <c r="BF69" s="57" t="b">
        <f t="shared" si="32"/>
        <v>1</v>
      </c>
      <c r="BG69" s="57" t="b">
        <f t="shared" si="32"/>
        <v>1</v>
      </c>
    </row>
    <row r="70" spans="1:59">
      <c r="A70" s="9" t="s">
        <v>80</v>
      </c>
      <c r="B70" s="9" t="s">
        <v>1695</v>
      </c>
      <c r="C70" s="9">
        <v>1</v>
      </c>
      <c r="D70" s="9">
        <v>1</v>
      </c>
      <c r="E70" s="9" t="str">
        <f t="shared" si="26"/>
        <v>BZ-O901</v>
      </c>
      <c r="F70" s="9" t="s">
        <v>1577</v>
      </c>
      <c r="G70" s="9" t="s">
        <v>655</v>
      </c>
      <c r="H70" s="9" t="s">
        <v>654</v>
      </c>
      <c r="J70" s="9" t="e">
        <f>MATCH($A70, 'Spells By School'!A:A, 0)</f>
        <v>#N/A</v>
      </c>
      <c r="K70" s="9" t="e">
        <f>MATCH($A70, 'Spells By School'!B:B, 0)</f>
        <v>#N/A</v>
      </c>
      <c r="L70" s="9" t="e">
        <f>MATCH($A70, 'Spells By School'!C:C, 0)</f>
        <v>#N/A</v>
      </c>
      <c r="M70" s="9" t="e">
        <f>MATCH($A70, 'Spells By School'!D:D, 0)</f>
        <v>#N/A</v>
      </c>
      <c r="N70" s="9" t="e">
        <f>MATCH($A70, 'Spells By School'!E:E, 0)</f>
        <v>#N/A</v>
      </c>
      <c r="O70" s="9" t="e">
        <f>MATCH($A70, 'Spells By School'!F:F, 0)</f>
        <v>#N/A</v>
      </c>
      <c r="P70" s="9" t="e">
        <f ca="1">MATCH($A70, 'Spells By School'!G:G, 0)</f>
        <v>#N/A</v>
      </c>
      <c r="Q70" s="9">
        <f>MATCH($A70, 'Spells By School'!H:H, 0)</f>
        <v>5</v>
      </c>
      <c r="R70" s="9" t="e">
        <f>MATCH($A70, 'Spells By School'!I:I, 0)</f>
        <v>#N/A</v>
      </c>
      <c r="S70" s="9" t="str">
        <f t="shared" ca="1" si="28"/>
        <v>Illusion</v>
      </c>
      <c r="T70" s="9" t="str">
        <f t="shared" ca="1" si="29"/>
        <v>IL</v>
      </c>
      <c r="U70" s="9">
        <f ca="1">IF(ISNA($J70), IF(ISNA($K70), IF(ISNA($L70), IF(ISNA($M70), IF(ISNA($N70), IF(ISNA($O70), IF(ISNA($P70), IF(ISNA($Q70), IF(ISNA($R70), "###error###", MATCH(A70, 'Wand Mapping'!J:J,0)),MATCH(A70, 'Wand Mapping'!I:I,0)),MATCH(A70, 'Wand Mapping'!H:H,0)),MATCH(A70, 'Wand Mapping'!G:G,0)),MATCH(A70, 'Wand Mapping'!F:F,0)),MATCH(A70, 'Wand Mapping'!E:E,0)),MATCH(A70, 'Wand Mapping'!D:D,0)),MATCH(A70, 'Wand Mapping'!C:C,0)),MATCH(A70, 'Wand Mapping'!B:B,0))</f>
        <v>14</v>
      </c>
      <c r="V70" s="9" t="str">
        <f ca="1">INDEX('Wand Mapping'!K:K, U70)</f>
        <v>wand_ai_120</v>
      </c>
      <c r="W70" s="9" t="str">
        <f t="shared" ca="1" si="30"/>
        <v>wand_ai_120_IL</v>
      </c>
      <c r="Z70" s="9" t="str">
        <f t="shared" ca="1" si="31"/>
        <v>wand_ai_120_IL</v>
      </c>
      <c r="AC70" s="9" t="b">
        <v>1</v>
      </c>
      <c r="AF70" s="9" t="b">
        <v>1</v>
      </c>
      <c r="AG70" s="9" t="b">
        <v>1</v>
      </c>
      <c r="AH70" s="9" t="b">
        <v>1</v>
      </c>
      <c r="AI70" s="9" t="b">
        <v>1</v>
      </c>
      <c r="AJ70" s="9" t="b">
        <v>1</v>
      </c>
      <c r="AK70" s="9" t="b">
        <v>1</v>
      </c>
      <c r="AL70" s="9" t="b">
        <v>1</v>
      </c>
      <c r="AM70" s="9" t="b">
        <v>1</v>
      </c>
      <c r="AN70" s="9" t="b">
        <v>1</v>
      </c>
      <c r="AZ70" s="55">
        <v>81546</v>
      </c>
      <c r="BA70" s="55">
        <v>81547</v>
      </c>
      <c r="BD70" s="59">
        <v>1546</v>
      </c>
      <c r="BE70" s="57">
        <f t="shared" si="27"/>
        <v>1547</v>
      </c>
      <c r="BF70" s="57" t="b">
        <f t="shared" si="32"/>
        <v>1</v>
      </c>
      <c r="BG70" s="57" t="b">
        <f t="shared" si="32"/>
        <v>1</v>
      </c>
    </row>
    <row r="71" spans="1:59">
      <c r="A71" s="9" t="s">
        <v>604</v>
      </c>
      <c r="B71" s="9" t="s">
        <v>1696</v>
      </c>
      <c r="C71" s="9">
        <v>1</v>
      </c>
      <c r="D71" s="9">
        <v>1</v>
      </c>
      <c r="E71" s="9" t="str">
        <f t="shared" si="26"/>
        <v>BZ-OA01</v>
      </c>
      <c r="F71" s="9" t="s">
        <v>1578</v>
      </c>
      <c r="G71" s="9" t="s">
        <v>655</v>
      </c>
      <c r="H71" s="9" t="s">
        <v>654</v>
      </c>
      <c r="J71" s="9" t="e">
        <f>MATCH($A71, 'Spells By School'!A:A, 0)</f>
        <v>#N/A</v>
      </c>
      <c r="K71" s="9" t="e">
        <f>MATCH($A71, 'Spells By School'!B:B, 0)</f>
        <v>#N/A</v>
      </c>
      <c r="L71" s="9" t="e">
        <f>MATCH($A71, 'Spells By School'!C:C, 0)</f>
        <v>#N/A</v>
      </c>
      <c r="M71" s="9" t="e">
        <f>MATCH($A71, 'Spells By School'!D:D, 0)</f>
        <v>#N/A</v>
      </c>
      <c r="N71" s="9">
        <f>MATCH($A71, 'Spells By School'!E:E, 0)</f>
        <v>62</v>
      </c>
      <c r="O71" s="9" t="e">
        <f>MATCH($A71, 'Spells By School'!F:F, 0)</f>
        <v>#N/A</v>
      </c>
      <c r="P71" s="9" t="e">
        <f ca="1">MATCH($A71, 'Spells By School'!G:G, 0)</f>
        <v>#N/A</v>
      </c>
      <c r="Q71" s="9" t="e">
        <f>MATCH($A71, 'Spells By School'!H:H, 0)</f>
        <v>#N/A</v>
      </c>
      <c r="R71" s="9" t="e">
        <f>MATCH($A71, 'Spells By School'!I:I, 0)</f>
        <v>#N/A</v>
      </c>
      <c r="S71" s="9" t="str">
        <f t="shared" si="28"/>
        <v>Invocation</v>
      </c>
      <c r="T71" s="9" t="str">
        <f t="shared" si="29"/>
        <v>EV</v>
      </c>
      <c r="U71" s="9">
        <f>IF(ISNA($J71), IF(ISNA($K71), IF(ISNA($L71), IF(ISNA($M71), IF(ISNA($N71), IF(ISNA($O71), IF(ISNA($P71), IF(ISNA($Q71), IF(ISNA($R71), "###error###", MATCH(A71, 'Wand Mapping'!J:J,0)),MATCH(A71, 'Wand Mapping'!I:I,0)),MATCH(A71, 'Wand Mapping'!H:H,0)),MATCH(A71, 'Wand Mapping'!G:G,0)),MATCH(A71, 'Wand Mapping'!F:F,0)),MATCH(A71, 'Wand Mapping'!E:E,0)),MATCH(A71, 'Wand Mapping'!D:D,0)),MATCH(A71, 'Wand Mapping'!C:C,0)),MATCH(A71, 'Wand Mapping'!B:B,0))</f>
        <v>96</v>
      </c>
      <c r="V71" s="9" t="str">
        <f>INDEX('Wand Mapping'!K:K, U71)</f>
        <v>wand_ai_940</v>
      </c>
      <c r="W71" s="9" t="str">
        <f t="shared" si="30"/>
        <v>wand_ai_940_EV</v>
      </c>
      <c r="Z71" s="9" t="str">
        <f t="shared" si="31"/>
        <v>wand_ai_940_EV</v>
      </c>
      <c r="AB71" s="9" t="b">
        <v>1</v>
      </c>
      <c r="AE71" s="9" t="b">
        <v>1</v>
      </c>
      <c r="AH71" s="9" t="b">
        <v>1</v>
      </c>
      <c r="AI71" s="9" t="b">
        <v>1</v>
      </c>
      <c r="AJ71" s="9" t="b">
        <v>1</v>
      </c>
      <c r="AK71" s="9" t="b">
        <v>1</v>
      </c>
      <c r="AL71" s="9" t="b">
        <v>1</v>
      </c>
      <c r="AM71" s="9" t="b">
        <v>1</v>
      </c>
      <c r="AZ71" s="55">
        <v>81548</v>
      </c>
      <c r="BA71" s="55">
        <v>81549</v>
      </c>
      <c r="BD71" s="59">
        <v>1548</v>
      </c>
      <c r="BE71" s="57">
        <f t="shared" si="27"/>
        <v>1549</v>
      </c>
      <c r="BF71" s="57" t="b">
        <f t="shared" si="32"/>
        <v>1</v>
      </c>
      <c r="BG71" s="57" t="b">
        <f t="shared" si="32"/>
        <v>1</v>
      </c>
    </row>
    <row r="72" spans="1:59">
      <c r="A72" s="9" t="s">
        <v>549</v>
      </c>
      <c r="B72" s="9" t="s">
        <v>942</v>
      </c>
      <c r="C72" s="9">
        <v>2</v>
      </c>
      <c r="D72" s="9">
        <v>3</v>
      </c>
      <c r="E72" s="9" t="str">
        <f t="shared" si="26"/>
        <v>BZ-2-03</v>
      </c>
      <c r="F72" s="9" t="s">
        <v>817</v>
      </c>
      <c r="G72" s="9" t="s">
        <v>655</v>
      </c>
      <c r="H72" s="9" t="s">
        <v>652</v>
      </c>
      <c r="J72" s="9" t="e">
        <f>MATCH($A72, 'Spells By School'!A:A, 0)</f>
        <v>#N/A</v>
      </c>
      <c r="K72" s="9" t="e">
        <f>MATCH($A72, 'Spells By School'!B:B, 0)</f>
        <v>#N/A</v>
      </c>
      <c r="L72" s="9" t="e">
        <f>MATCH($A72, 'Spells By School'!C:C, 0)</f>
        <v>#N/A</v>
      </c>
      <c r="M72" s="9" t="e">
        <f>MATCH($A72, 'Spells By School'!D:D, 0)</f>
        <v>#N/A</v>
      </c>
      <c r="N72" s="9" t="e">
        <f>MATCH($A72, 'Spells By School'!E:E, 0)</f>
        <v>#N/A</v>
      </c>
      <c r="O72" s="9" t="e">
        <f>MATCH($A72, 'Spells By School'!F:F, 0)</f>
        <v>#N/A</v>
      </c>
      <c r="P72" s="9" t="e">
        <f ca="1">MATCH($A72, 'Spells By School'!G:G, 0)</f>
        <v>#N/A</v>
      </c>
      <c r="Q72" s="9">
        <f>MATCH($A72, 'Spells By School'!H:H, 0)</f>
        <v>4</v>
      </c>
      <c r="R72" s="9" t="e">
        <f>MATCH($A72, 'Spells By School'!I:I, 0)</f>
        <v>#N/A</v>
      </c>
      <c r="S72" s="9" t="str">
        <f t="shared" ca="1" si="28"/>
        <v>Illusion</v>
      </c>
      <c r="T72" s="9" t="str">
        <f t="shared" ca="1" si="29"/>
        <v>IL</v>
      </c>
      <c r="U72" s="9">
        <f ca="1">IF(ISNA($J72), IF(ISNA($K72), IF(ISNA($L72), IF(ISNA($M72), IF(ISNA($N72), IF(ISNA($O72), IF(ISNA($P72), IF(ISNA($Q72), IF(ISNA($R72), "###error###", MATCH(A72, 'Wand Mapping'!J:J,0)),MATCH(A72, 'Wand Mapping'!I:I,0)),MATCH(A72, 'Wand Mapping'!H:H,0)),MATCH(A72, 'Wand Mapping'!G:G,0)),MATCH(A72, 'Wand Mapping'!F:F,0)),MATCH(A72, 'Wand Mapping'!E:E,0)),MATCH(A72, 'Wand Mapping'!D:D,0)),MATCH(A72, 'Wand Mapping'!C:C,0)),MATCH(A72, 'Wand Mapping'!B:B,0))</f>
        <v>87</v>
      </c>
      <c r="V72" s="9" t="str">
        <f ca="1">INDEX('Wand Mapping'!K:K, U72)</f>
        <v>wand_ai_850</v>
      </c>
      <c r="W72" s="9" t="str">
        <f t="shared" ca="1" si="30"/>
        <v>wand_ai_850_IL</v>
      </c>
      <c r="Z72" s="9" t="str">
        <f t="shared" ca="1" si="31"/>
        <v>wand_ai_850_IL</v>
      </c>
      <c r="AA72" s="9" t="b">
        <v>1</v>
      </c>
      <c r="AD72" s="9" t="b">
        <v>1</v>
      </c>
      <c r="AH72" s="9" t="b">
        <v>1</v>
      </c>
      <c r="AI72" s="9" t="b">
        <v>1</v>
      </c>
      <c r="AJ72" s="9" t="b">
        <v>1</v>
      </c>
      <c r="AK72" s="9" t="b">
        <v>1</v>
      </c>
      <c r="AL72" s="9" t="b">
        <v>1</v>
      </c>
      <c r="AM72" s="9" t="b">
        <v>1</v>
      </c>
      <c r="AV72" s="55">
        <v>62000</v>
      </c>
      <c r="AW72" s="55">
        <v>62001</v>
      </c>
      <c r="AX72" s="55">
        <v>72000</v>
      </c>
      <c r="AY72" s="55">
        <v>72001</v>
      </c>
      <c r="BB72" s="55">
        <v>92000</v>
      </c>
      <c r="BC72" s="55">
        <v>92001</v>
      </c>
      <c r="BD72" s="59">
        <v>2000</v>
      </c>
      <c r="BE72" s="57">
        <f t="shared" si="27"/>
        <v>2001</v>
      </c>
      <c r="BF72" s="57" t="b">
        <f t="shared" si="32"/>
        <v>1</v>
      </c>
      <c r="BG72" s="57" t="b">
        <f t="shared" si="32"/>
        <v>1</v>
      </c>
    </row>
    <row r="73" spans="1:59">
      <c r="A73" s="9" t="s">
        <v>403</v>
      </c>
      <c r="B73" s="9" t="s">
        <v>711</v>
      </c>
      <c r="C73" s="9">
        <v>2</v>
      </c>
      <c r="D73" s="9">
        <v>3</v>
      </c>
      <c r="E73" s="9" t="str">
        <f t="shared" si="26"/>
        <v>BZ-2003</v>
      </c>
      <c r="F73" s="9" t="s">
        <v>819</v>
      </c>
      <c r="G73" s="9" t="s">
        <v>655</v>
      </c>
      <c r="H73" s="9" t="s">
        <v>652</v>
      </c>
      <c r="J73" s="9" t="e">
        <f>MATCH($A73, 'Spells By School'!A:A, 0)</f>
        <v>#N/A</v>
      </c>
      <c r="K73" s="9" t="e">
        <f>MATCH($A73, 'Spells By School'!B:B, 0)</f>
        <v>#N/A</v>
      </c>
      <c r="L73" s="9">
        <f>MATCH($A73, 'Spells By School'!C:C, 0)</f>
        <v>7</v>
      </c>
      <c r="M73" s="9" t="e">
        <f>MATCH($A73, 'Spells By School'!D:D, 0)</f>
        <v>#N/A</v>
      </c>
      <c r="N73" s="9" t="e">
        <f>MATCH($A73, 'Spells By School'!E:E, 0)</f>
        <v>#N/A</v>
      </c>
      <c r="O73" s="9" t="e">
        <f>MATCH($A73, 'Spells By School'!F:F, 0)</f>
        <v>#N/A</v>
      </c>
      <c r="P73" s="9" t="e">
        <f ca="1">MATCH($A73, 'Spells By School'!G:G, 0)</f>
        <v>#N/A</v>
      </c>
      <c r="Q73" s="9" t="e">
        <f>MATCH($A73, 'Spells By School'!H:H, 0)</f>
        <v>#N/A</v>
      </c>
      <c r="R73" s="9" t="e">
        <f>MATCH($A73, 'Spells By School'!I:I, 0)</f>
        <v>#N/A</v>
      </c>
      <c r="S73" s="9" t="str">
        <f t="shared" si="28"/>
        <v>Divination</v>
      </c>
      <c r="T73" s="9" t="str">
        <f t="shared" si="29"/>
        <v>DI</v>
      </c>
      <c r="U73" s="9">
        <f>IF(ISNA($J73), IF(ISNA($K73), IF(ISNA($L73), IF(ISNA($M73), IF(ISNA($N73), IF(ISNA($O73), IF(ISNA($P73), IF(ISNA($Q73), IF(ISNA($R73), "###error###", MATCH(A73, 'Wand Mapping'!J:J,0)),MATCH(A73, 'Wand Mapping'!I:I,0)),MATCH(A73, 'Wand Mapping'!H:H,0)),MATCH(A73, 'Wand Mapping'!G:G,0)),MATCH(A73, 'Wand Mapping'!F:F,0)),MATCH(A73, 'Wand Mapping'!E:E,0)),MATCH(A73, 'Wand Mapping'!D:D,0)),MATCH(A73, 'Wand Mapping'!C:C,0)),MATCH(A73, 'Wand Mapping'!B:B,0))</f>
        <v>66</v>
      </c>
      <c r="V73" s="9" t="str">
        <f>INDEX('Wand Mapping'!K:K, U73)</f>
        <v>wand_ai_640</v>
      </c>
      <c r="W73" s="9" t="str">
        <f t="shared" si="30"/>
        <v>wand_ai_640_DI</v>
      </c>
      <c r="Z73" s="9" t="str">
        <f t="shared" si="31"/>
        <v>wand_ai_640_DI</v>
      </c>
      <c r="AA73" s="9" t="b">
        <v>1</v>
      </c>
      <c r="AD73" s="9" t="b">
        <v>1</v>
      </c>
      <c r="AH73" s="9" t="b">
        <v>1</v>
      </c>
      <c r="AI73" s="9" t="b">
        <v>1</v>
      </c>
      <c r="AJ73" s="9" t="b">
        <v>1</v>
      </c>
      <c r="AK73" s="9" t="b">
        <v>1</v>
      </c>
      <c r="AL73" s="9" t="b">
        <v>1</v>
      </c>
      <c r="AM73" s="9" t="b">
        <v>1</v>
      </c>
      <c r="AN73" s="9" t="b">
        <v>1</v>
      </c>
      <c r="AV73" s="55">
        <v>62002</v>
      </c>
      <c r="AW73" s="55">
        <v>62003</v>
      </c>
      <c r="AX73" s="55">
        <v>72002</v>
      </c>
      <c r="AY73" s="55">
        <v>72003</v>
      </c>
      <c r="AZ73" s="55">
        <v>82002</v>
      </c>
      <c r="BA73" s="55">
        <v>82003</v>
      </c>
      <c r="BB73" s="55">
        <v>92002</v>
      </c>
      <c r="BC73" s="55">
        <v>92003</v>
      </c>
      <c r="BD73" s="59">
        <v>2002</v>
      </c>
      <c r="BE73" s="57">
        <f t="shared" si="27"/>
        <v>2003</v>
      </c>
      <c r="BF73" s="57" t="b">
        <f t="shared" si="32"/>
        <v>1</v>
      </c>
      <c r="BG73" s="57" t="b">
        <f t="shared" si="32"/>
        <v>1</v>
      </c>
    </row>
    <row r="74" spans="1:59">
      <c r="A74" s="35" t="s">
        <v>348</v>
      </c>
      <c r="B74" s="9" t="s">
        <v>712</v>
      </c>
      <c r="C74" s="9">
        <v>2</v>
      </c>
      <c r="D74" s="9">
        <v>3</v>
      </c>
      <c r="E74" s="9" t="str">
        <f t="shared" si="26"/>
        <v>BZ-2103</v>
      </c>
      <c r="F74" s="9" t="s">
        <v>820</v>
      </c>
      <c r="G74" s="9" t="s">
        <v>655</v>
      </c>
      <c r="H74" s="9" t="s">
        <v>652</v>
      </c>
      <c r="J74" s="9" t="e">
        <f>MATCH($A74, 'Spells By School'!A:A, 0)</f>
        <v>#N/A</v>
      </c>
      <c r="K74" s="9" t="e">
        <f>MATCH($A74, 'Spells By School'!B:B, 0)</f>
        <v>#N/A</v>
      </c>
      <c r="L74" s="9" t="e">
        <f>MATCH($A74, 'Spells By School'!C:C, 0)</f>
        <v>#N/A</v>
      </c>
      <c r="M74" s="9" t="e">
        <f>MATCH($A74, 'Spells By School'!D:D, 0)</f>
        <v>#N/A</v>
      </c>
      <c r="N74" s="9" t="e">
        <f>MATCH($A74, 'Spells By School'!E:E, 0)</f>
        <v>#N/A</v>
      </c>
      <c r="O74" s="9" t="e">
        <f>MATCH($A74, 'Spells By School'!F:F, 0)</f>
        <v>#N/A</v>
      </c>
      <c r="P74" s="9">
        <f ca="1">MATCH($A74, 'Spells By School'!G:G, 0)</f>
        <v>39</v>
      </c>
      <c r="Q74" s="9" t="e">
        <f>MATCH($A74, 'Spells By School'!H:H, 0)</f>
        <v>#N/A</v>
      </c>
      <c r="R74" s="9" t="e">
        <f>MATCH($A74, 'Spells By School'!I:I, 0)</f>
        <v>#N/A</v>
      </c>
      <c r="S74" s="9" t="str">
        <f t="shared" ca="1" si="28"/>
        <v>Necromancy</v>
      </c>
      <c r="T74" s="9" t="str">
        <f t="shared" ca="1" si="29"/>
        <v>NE</v>
      </c>
      <c r="U74" s="9">
        <f ca="1">IF(ISNA($J74), IF(ISNA($K74), IF(ISNA($L74), IF(ISNA($M74), IF(ISNA($N74), IF(ISNA($O74), IF(ISNA($P74), IF(ISNA($Q74), IF(ISNA($R74), "###error###", MATCH(A74, 'Wand Mapping'!J:J,0)),MATCH(A74, 'Wand Mapping'!I:I,0)),MATCH(A74, 'Wand Mapping'!H:H,0)),MATCH(A74, 'Wand Mapping'!G:G,0)),MATCH(A74, 'Wand Mapping'!F:F,0)),MATCH(A74, 'Wand Mapping'!E:E,0)),MATCH(A74, 'Wand Mapping'!D:D,0)),MATCH(A74, 'Wand Mapping'!C:C,0)),MATCH(A74, 'Wand Mapping'!B:B,0))</f>
        <v>57</v>
      </c>
      <c r="V74" s="9" t="str">
        <f ca="1">INDEX('Wand Mapping'!K:K, U74)</f>
        <v>wand_ai_550</v>
      </c>
      <c r="W74" s="9" t="str">
        <f t="shared" ca="1" si="30"/>
        <v>wand_ai_550_NE</v>
      </c>
      <c r="Z74" s="9" t="str">
        <f t="shared" ca="1" si="31"/>
        <v>wand_ai_550_NE</v>
      </c>
      <c r="AA74" s="9" t="b">
        <v>1</v>
      </c>
      <c r="AD74" s="9" t="b">
        <v>1</v>
      </c>
      <c r="AH74" s="9" t="b">
        <v>1</v>
      </c>
      <c r="AI74" s="9" t="b">
        <v>1</v>
      </c>
      <c r="AJ74" s="9" t="b">
        <v>1</v>
      </c>
      <c r="AK74" s="9" t="b">
        <v>1</v>
      </c>
      <c r="AL74" s="9" t="b">
        <v>1</v>
      </c>
      <c r="AM74" s="9" t="b">
        <v>1</v>
      </c>
      <c r="AV74" s="55">
        <v>62004</v>
      </c>
      <c r="AW74" s="55">
        <v>62005</v>
      </c>
      <c r="BB74" s="55">
        <v>92004</v>
      </c>
      <c r="BC74" s="55">
        <v>92005</v>
      </c>
      <c r="BD74" s="59">
        <v>2004</v>
      </c>
      <c r="BE74" s="57">
        <f t="shared" si="27"/>
        <v>2005</v>
      </c>
      <c r="BF74" s="57" t="b">
        <f t="shared" si="32"/>
        <v>1</v>
      </c>
      <c r="BG74" s="57" t="b">
        <f t="shared" si="32"/>
        <v>1</v>
      </c>
    </row>
    <row r="75" spans="1:59">
      <c r="A75" s="9" t="s">
        <v>580</v>
      </c>
      <c r="B75" s="9" t="s">
        <v>713</v>
      </c>
      <c r="C75" s="9">
        <v>2</v>
      </c>
      <c r="D75" s="9">
        <v>3</v>
      </c>
      <c r="E75" s="9" t="str">
        <f t="shared" si="26"/>
        <v>BZ-2203</v>
      </c>
      <c r="F75" s="9" t="s">
        <v>821</v>
      </c>
      <c r="G75" s="9" t="s">
        <v>655</v>
      </c>
      <c r="H75" s="9" t="s">
        <v>652</v>
      </c>
      <c r="J75" s="9" t="e">
        <f>MATCH($A75, 'Spells By School'!A:A, 0)</f>
        <v>#N/A</v>
      </c>
      <c r="K75" s="9" t="e">
        <f>MATCH($A75, 'Spells By School'!B:B, 0)</f>
        <v>#N/A</v>
      </c>
      <c r="L75" s="9" t="e">
        <f>MATCH($A75, 'Spells By School'!C:C, 0)</f>
        <v>#N/A</v>
      </c>
      <c r="M75" s="9" t="e">
        <f>MATCH($A75, 'Spells By School'!D:D, 0)</f>
        <v>#N/A</v>
      </c>
      <c r="N75" s="9" t="e">
        <f>MATCH($A75, 'Spells By School'!E:E, 0)</f>
        <v>#N/A</v>
      </c>
      <c r="O75" s="9" t="e">
        <f>MATCH($A75, 'Spells By School'!F:F, 0)</f>
        <v>#N/A</v>
      </c>
      <c r="P75" s="9" t="e">
        <f ca="1">MATCH($A75, 'Spells By School'!G:G, 0)</f>
        <v>#N/A</v>
      </c>
      <c r="Q75" s="9">
        <f>MATCH($A75, 'Spells By School'!H:H, 0)</f>
        <v>12</v>
      </c>
      <c r="R75" s="9" t="e">
        <f>MATCH($A75, 'Spells By School'!I:I, 0)</f>
        <v>#N/A</v>
      </c>
      <c r="S75" s="9" t="str">
        <f t="shared" ca="1" si="28"/>
        <v>Illusion</v>
      </c>
      <c r="T75" s="9" t="str">
        <f t="shared" ca="1" si="29"/>
        <v>IL</v>
      </c>
      <c r="U75" s="9">
        <f ca="1">IF(ISNA($J75), IF(ISNA($K75), IF(ISNA($L75), IF(ISNA($M75), IF(ISNA($N75), IF(ISNA($O75), IF(ISNA($P75), IF(ISNA($Q75), IF(ISNA($R75), "###error###", MATCH(A75, 'Wand Mapping'!J:J,0)),MATCH(A75, 'Wand Mapping'!I:I,0)),MATCH(A75, 'Wand Mapping'!H:H,0)),MATCH(A75, 'Wand Mapping'!G:G,0)),MATCH(A75, 'Wand Mapping'!F:F,0)),MATCH(A75, 'Wand Mapping'!E:E,0)),MATCH(A75, 'Wand Mapping'!D:D,0)),MATCH(A75, 'Wand Mapping'!C:C,0)),MATCH(A75, 'Wand Mapping'!B:B,0))</f>
        <v>92</v>
      </c>
      <c r="V75" s="9" t="str">
        <f ca="1">INDEX('Wand Mapping'!K:K, U75)</f>
        <v>wand_ai_900</v>
      </c>
      <c r="W75" s="9" t="str">
        <f t="shared" ca="1" si="30"/>
        <v>wand_ai_900_IL</v>
      </c>
      <c r="Z75" s="9" t="str">
        <f t="shared" ca="1" si="31"/>
        <v>wand_ai_900_IL</v>
      </c>
      <c r="AA75" s="9" t="b">
        <v>1</v>
      </c>
      <c r="AD75" s="9" t="b">
        <v>1</v>
      </c>
      <c r="AH75" s="9" t="b">
        <v>1</v>
      </c>
      <c r="AI75" s="9" t="b">
        <v>1</v>
      </c>
      <c r="AJ75" s="9" t="b">
        <v>1</v>
      </c>
      <c r="AK75" s="9" t="b">
        <v>1</v>
      </c>
      <c r="AL75" s="9" t="b">
        <v>1</v>
      </c>
      <c r="AM75" s="9" t="b">
        <v>1</v>
      </c>
      <c r="AN75" s="9" t="b">
        <v>1</v>
      </c>
      <c r="AV75" s="55">
        <v>62006</v>
      </c>
      <c r="AW75" s="55">
        <v>62007</v>
      </c>
      <c r="AX75" s="55">
        <v>72006</v>
      </c>
      <c r="AY75" s="55">
        <v>72007</v>
      </c>
      <c r="BB75" s="55">
        <v>92006</v>
      </c>
      <c r="BC75" s="55">
        <v>92007</v>
      </c>
      <c r="BD75" s="59">
        <v>2006</v>
      </c>
      <c r="BE75" s="57">
        <f t="shared" si="27"/>
        <v>2007</v>
      </c>
      <c r="BF75" s="57" t="b">
        <f t="shared" si="32"/>
        <v>1</v>
      </c>
      <c r="BG75" s="57" t="b">
        <f t="shared" si="32"/>
        <v>1</v>
      </c>
    </row>
    <row r="76" spans="1:59">
      <c r="A76" s="9" t="s">
        <v>199</v>
      </c>
      <c r="B76" s="9" t="s">
        <v>714</v>
      </c>
      <c r="C76" s="9">
        <v>2</v>
      </c>
      <c r="D76" s="9">
        <v>3</v>
      </c>
      <c r="E76" s="9" t="str">
        <f t="shared" si="26"/>
        <v>BZ-2303</v>
      </c>
      <c r="F76" s="9" t="s">
        <v>822</v>
      </c>
      <c r="G76" s="9" t="s">
        <v>655</v>
      </c>
      <c r="H76" s="9" t="s">
        <v>652</v>
      </c>
      <c r="J76" s="9" t="e">
        <f>MATCH($A76, 'Spells By School'!A:A, 0)</f>
        <v>#N/A</v>
      </c>
      <c r="K76" s="9" t="e">
        <f>MATCH($A76, 'Spells By School'!B:B, 0)</f>
        <v>#N/A</v>
      </c>
      <c r="L76" s="9" t="e">
        <f>MATCH($A76, 'Spells By School'!C:C, 0)</f>
        <v>#N/A</v>
      </c>
      <c r="M76" s="9">
        <f>MATCH($A76, 'Spells By School'!D:D, 0)</f>
        <v>43</v>
      </c>
      <c r="N76" s="9" t="e">
        <f>MATCH($A76, 'Spells By School'!E:E, 0)</f>
        <v>#N/A</v>
      </c>
      <c r="O76" s="9" t="e">
        <f>MATCH($A76, 'Spells By School'!F:F, 0)</f>
        <v>#N/A</v>
      </c>
      <c r="P76" s="9" t="e">
        <f ca="1">MATCH($A76, 'Spells By School'!G:G, 0)</f>
        <v>#N/A</v>
      </c>
      <c r="Q76" s="9" t="e">
        <f>MATCH($A76, 'Spells By School'!H:H, 0)</f>
        <v>#N/A</v>
      </c>
      <c r="R76" s="9" t="e">
        <f>MATCH($A76, 'Spells By School'!I:I, 0)</f>
        <v>#N/A</v>
      </c>
      <c r="S76" s="9" t="str">
        <f t="shared" si="28"/>
        <v>Transmutation</v>
      </c>
      <c r="T76" s="9" t="str">
        <f t="shared" si="29"/>
        <v>TR</v>
      </c>
      <c r="U76" s="9">
        <f>IF(ISNA($J76), IF(ISNA($K76), IF(ISNA($L76), IF(ISNA($M76), IF(ISNA($N76), IF(ISNA($O76), IF(ISNA($P76), IF(ISNA($Q76), IF(ISNA($R76), "###error###", MATCH(A76, 'Wand Mapping'!J:J,0)),MATCH(A76, 'Wand Mapping'!I:I,0)),MATCH(A76, 'Wand Mapping'!H:H,0)),MATCH(A76, 'Wand Mapping'!G:G,0)),MATCH(A76, 'Wand Mapping'!F:F,0)),MATCH(A76, 'Wand Mapping'!E:E,0)),MATCH(A76, 'Wand Mapping'!D:D,0)),MATCH(A76, 'Wand Mapping'!C:C,0)),MATCH(A76, 'Wand Mapping'!B:B,0))</f>
        <v>35</v>
      </c>
      <c r="V76" s="9" t="str">
        <f>INDEX('Wand Mapping'!K:K, U76)</f>
        <v>wand_ai_330</v>
      </c>
      <c r="W76" s="9" t="str">
        <f t="shared" si="30"/>
        <v>wand_ai_330_TR</v>
      </c>
      <c r="Z76" s="9" t="str">
        <f t="shared" si="31"/>
        <v>wand_ai_330_TR</v>
      </c>
      <c r="AA76" s="9" t="b">
        <v>1</v>
      </c>
      <c r="AD76" s="9" t="b">
        <v>1</v>
      </c>
      <c r="AH76" s="9" t="b">
        <v>1</v>
      </c>
      <c r="AI76" s="9" t="b">
        <v>1</v>
      </c>
      <c r="AJ76" s="9" t="b">
        <v>1</v>
      </c>
      <c r="AK76" s="9" t="b">
        <v>1</v>
      </c>
      <c r="AL76" s="9" t="b">
        <v>1</v>
      </c>
      <c r="AM76" s="9" t="b">
        <v>1</v>
      </c>
      <c r="AN76" s="9" t="b">
        <v>1</v>
      </c>
      <c r="AV76" s="55">
        <v>62008</v>
      </c>
      <c r="AW76" s="55">
        <v>62009</v>
      </c>
      <c r="BD76" s="59">
        <v>2008</v>
      </c>
      <c r="BE76" s="57">
        <f t="shared" si="27"/>
        <v>2009</v>
      </c>
      <c r="BF76" s="57" t="b">
        <f t="shared" si="32"/>
        <v>1</v>
      </c>
      <c r="BG76" s="57" t="b">
        <f t="shared" si="32"/>
        <v>1</v>
      </c>
    </row>
    <row r="77" spans="1:59" ht="28">
      <c r="A77" s="36" t="s">
        <v>106</v>
      </c>
      <c r="B77" s="9" t="s">
        <v>715</v>
      </c>
      <c r="C77" s="9">
        <v>2</v>
      </c>
      <c r="D77" s="9">
        <v>3</v>
      </c>
      <c r="E77" s="9" t="str">
        <f t="shared" si="26"/>
        <v>BZ-2403</v>
      </c>
      <c r="F77" s="9" t="s">
        <v>823</v>
      </c>
      <c r="G77" s="9" t="s">
        <v>655</v>
      </c>
      <c r="H77" s="9" t="s">
        <v>652</v>
      </c>
      <c r="J77" s="9" t="e">
        <f>MATCH($A77, 'Spells By School'!A:A, 0)</f>
        <v>#N/A</v>
      </c>
      <c r="K77" s="9" t="e">
        <f>MATCH($A77, 'Spells By School'!B:B, 0)</f>
        <v>#N/A</v>
      </c>
      <c r="L77" s="9">
        <f>MATCH($A77, 'Spells By School'!C:C, 0)</f>
        <v>18</v>
      </c>
      <c r="M77" s="9" t="e">
        <f>MATCH($A77, 'Spells By School'!D:D, 0)</f>
        <v>#N/A</v>
      </c>
      <c r="N77" s="9" t="e">
        <f>MATCH($A77, 'Spells By School'!E:E, 0)</f>
        <v>#N/A</v>
      </c>
      <c r="O77" s="9" t="e">
        <f>MATCH($A77, 'Spells By School'!F:F, 0)</f>
        <v>#N/A</v>
      </c>
      <c r="P77" s="9" t="e">
        <f ca="1">MATCH($A77, 'Spells By School'!G:G, 0)</f>
        <v>#N/A</v>
      </c>
      <c r="Q77" s="9" t="e">
        <f>MATCH($A77, 'Spells By School'!H:H, 0)</f>
        <v>#N/A</v>
      </c>
      <c r="R77" s="9" t="e">
        <f>MATCH($A77, 'Spells By School'!I:I, 0)</f>
        <v>#N/A</v>
      </c>
      <c r="S77" s="9" t="str">
        <f t="shared" si="28"/>
        <v>Divination</v>
      </c>
      <c r="T77" s="9" t="str">
        <f t="shared" si="29"/>
        <v>DI</v>
      </c>
      <c r="U77" s="9">
        <f>IF(ISNA($J77), IF(ISNA($K77), IF(ISNA($L77), IF(ISNA($M77), IF(ISNA($N77), IF(ISNA($O77), IF(ISNA($P77), IF(ISNA($Q77), IF(ISNA($R77), "###error###", MATCH(A77, 'Wand Mapping'!J:J,0)),MATCH(A77, 'Wand Mapping'!I:I,0)),MATCH(A77, 'Wand Mapping'!H:H,0)),MATCH(A77, 'Wand Mapping'!G:G,0)),MATCH(A77, 'Wand Mapping'!F:F,0)),MATCH(A77, 'Wand Mapping'!E:E,0)),MATCH(A77, 'Wand Mapping'!D:D,0)),MATCH(A77, 'Wand Mapping'!C:C,0)),MATCH(A77, 'Wand Mapping'!B:B,0))</f>
        <v>19</v>
      </c>
      <c r="V77" s="9" t="str">
        <f>INDEX('Wand Mapping'!K:K, U77)</f>
        <v>wand_ai_170</v>
      </c>
      <c r="W77" s="9" t="str">
        <f t="shared" si="30"/>
        <v>wand_ai_170_DI</v>
      </c>
      <c r="Y77" s="51" t="s">
        <v>2021</v>
      </c>
      <c r="Z77" s="9" t="str">
        <f t="shared" si="31"/>
        <v>wand_ai_170_DI</v>
      </c>
      <c r="AA77" s="9" t="b">
        <v>1</v>
      </c>
      <c r="AB77" s="9" t="b">
        <v>1</v>
      </c>
      <c r="AC77" s="9" t="b">
        <v>1</v>
      </c>
      <c r="AD77" s="9" t="b">
        <v>1</v>
      </c>
      <c r="AE77" s="9" t="b">
        <v>1</v>
      </c>
      <c r="AF77" s="9" t="b">
        <v>1</v>
      </c>
      <c r="AG77" s="9" t="b">
        <v>1</v>
      </c>
      <c r="AH77" s="9" t="b">
        <v>1</v>
      </c>
      <c r="AI77" s="9" t="b">
        <v>1</v>
      </c>
      <c r="AJ77" s="9" t="b">
        <v>1</v>
      </c>
      <c r="AK77" s="9" t="b">
        <v>1</v>
      </c>
      <c r="AL77" s="9" t="b">
        <v>1</v>
      </c>
      <c r="AM77" s="9" t="b">
        <v>1</v>
      </c>
      <c r="AN77" s="9" t="b">
        <v>1</v>
      </c>
      <c r="AV77" s="62">
        <v>62010</v>
      </c>
      <c r="AW77" s="62">
        <v>62011</v>
      </c>
      <c r="AX77" s="62">
        <v>72010</v>
      </c>
      <c r="AY77" s="62">
        <v>72011</v>
      </c>
      <c r="BB77" s="62">
        <v>92010</v>
      </c>
      <c r="BC77" s="62">
        <v>92011</v>
      </c>
      <c r="BD77" s="59">
        <v>2010</v>
      </c>
      <c r="BE77" s="57">
        <f t="shared" si="27"/>
        <v>2011</v>
      </c>
      <c r="BF77" s="57" t="b">
        <f t="shared" si="32"/>
        <v>1</v>
      </c>
      <c r="BG77" s="57" t="b">
        <f t="shared" si="32"/>
        <v>1</v>
      </c>
    </row>
    <row r="78" spans="1:59">
      <c r="A78" s="9" t="s">
        <v>109</v>
      </c>
      <c r="B78" s="9" t="s">
        <v>716</v>
      </c>
      <c r="C78" s="9">
        <v>2</v>
      </c>
      <c r="D78" s="9">
        <v>3</v>
      </c>
      <c r="E78" s="9" t="str">
        <f t="shared" si="26"/>
        <v>BZ-2503</v>
      </c>
      <c r="F78" s="9" t="s">
        <v>824</v>
      </c>
      <c r="G78" s="9" t="s">
        <v>655</v>
      </c>
      <c r="H78" s="9" t="s">
        <v>652</v>
      </c>
      <c r="J78" s="9" t="e">
        <f>MATCH($A78, 'Spells By School'!A:A, 0)</f>
        <v>#N/A</v>
      </c>
      <c r="K78" s="9" t="e">
        <f>MATCH($A78, 'Spells By School'!B:B, 0)</f>
        <v>#N/A</v>
      </c>
      <c r="L78" s="9" t="e">
        <f>MATCH($A78, 'Spells By School'!C:C, 0)</f>
        <v>#N/A</v>
      </c>
      <c r="M78" s="9" t="e">
        <f>MATCH($A78, 'Spells By School'!D:D, 0)</f>
        <v>#N/A</v>
      </c>
      <c r="N78" s="9" t="e">
        <f>MATCH($A78, 'Spells By School'!E:E, 0)</f>
        <v>#N/A</v>
      </c>
      <c r="O78" s="9">
        <f>MATCH($A78, 'Spells By School'!F:F, 0)</f>
        <v>34</v>
      </c>
      <c r="P78" s="9" t="e">
        <f ca="1">MATCH($A78, 'Spells By School'!G:G, 0)</f>
        <v>#N/A</v>
      </c>
      <c r="Q78" s="9" t="e">
        <f>MATCH($A78, 'Spells By School'!H:H, 0)</f>
        <v>#N/A</v>
      </c>
      <c r="R78" s="9" t="e">
        <f>MATCH($A78, 'Spells By School'!I:I, 0)</f>
        <v>#N/A</v>
      </c>
      <c r="S78" s="9" t="str">
        <f t="shared" si="28"/>
        <v>Enchantment</v>
      </c>
      <c r="T78" s="9" t="str">
        <f t="shared" si="29"/>
        <v>EN</v>
      </c>
      <c r="U78" s="9">
        <f>IF(ISNA($J78), IF(ISNA($K78), IF(ISNA($L78), IF(ISNA($M78), IF(ISNA($N78), IF(ISNA($O78), IF(ISNA($P78), IF(ISNA($Q78), IF(ISNA($R78), "###error###", MATCH(A78, 'Wand Mapping'!J:J,0)),MATCH(A78, 'Wand Mapping'!I:I,0)),MATCH(A78, 'Wand Mapping'!H:H,0)),MATCH(A78, 'Wand Mapping'!G:G,0)),MATCH(A78, 'Wand Mapping'!F:F,0)),MATCH(A78, 'Wand Mapping'!E:E,0)),MATCH(A78, 'Wand Mapping'!D:D,0)),MATCH(A78, 'Wand Mapping'!C:C,0)),MATCH(A78, 'Wand Mapping'!B:B,0))</f>
        <v>19</v>
      </c>
      <c r="V78" s="9" t="str">
        <f>INDEX('Wand Mapping'!K:K, U78)</f>
        <v>wand_ai_170</v>
      </c>
      <c r="W78" s="9" t="str">
        <f t="shared" si="30"/>
        <v>wand_ai_170_EN</v>
      </c>
      <c r="Z78" s="9" t="str">
        <f t="shared" si="31"/>
        <v>wand_ai_170_EN</v>
      </c>
      <c r="AA78" s="9" t="b">
        <v>1</v>
      </c>
      <c r="AD78" s="9" t="b">
        <v>1</v>
      </c>
      <c r="AH78" s="9" t="b">
        <v>1</v>
      </c>
      <c r="AI78" s="9" t="b">
        <v>1</v>
      </c>
      <c r="AJ78" s="9" t="b">
        <v>1</v>
      </c>
      <c r="AK78" s="9" t="b">
        <v>1</v>
      </c>
      <c r="AL78" s="9" t="b">
        <v>1</v>
      </c>
      <c r="AM78" s="9" t="b">
        <v>1</v>
      </c>
      <c r="AN78" s="9" t="b">
        <v>1</v>
      </c>
      <c r="AV78" s="55">
        <v>62012</v>
      </c>
      <c r="AW78" s="55">
        <v>62013</v>
      </c>
      <c r="BB78" s="55">
        <v>92012</v>
      </c>
      <c r="BC78" s="55">
        <v>92013</v>
      </c>
      <c r="BD78" s="59">
        <v>2012</v>
      </c>
      <c r="BE78" s="57">
        <f t="shared" si="27"/>
        <v>2013</v>
      </c>
      <c r="BF78" s="57" t="b">
        <f t="shared" si="32"/>
        <v>1</v>
      </c>
      <c r="BG78" s="57" t="b">
        <f t="shared" si="32"/>
        <v>1</v>
      </c>
    </row>
    <row r="79" spans="1:59">
      <c r="A79" s="9" t="s">
        <v>83</v>
      </c>
      <c r="B79" s="9" t="s">
        <v>718</v>
      </c>
      <c r="C79" s="9">
        <v>2</v>
      </c>
      <c r="D79" s="9">
        <v>3</v>
      </c>
      <c r="E79" s="9" t="str">
        <f t="shared" si="26"/>
        <v>BZ-2703</v>
      </c>
      <c r="F79" s="9" t="s">
        <v>826</v>
      </c>
      <c r="G79" s="9" t="s">
        <v>655</v>
      </c>
      <c r="H79" s="9" t="s">
        <v>652</v>
      </c>
      <c r="J79" s="9" t="e">
        <f>MATCH($A79, 'Spells By School'!A:A, 0)</f>
        <v>#N/A</v>
      </c>
      <c r="K79" s="9">
        <f>MATCH($A79, 'Spells By School'!B:B, 0)</f>
        <v>47</v>
      </c>
      <c r="L79" s="9" t="e">
        <f>MATCH($A79, 'Spells By School'!C:C, 0)</f>
        <v>#N/A</v>
      </c>
      <c r="M79" s="9" t="e">
        <f>MATCH($A79, 'Spells By School'!D:D, 0)</f>
        <v>#N/A</v>
      </c>
      <c r="N79" s="9" t="e">
        <f>MATCH($A79, 'Spells By School'!E:E, 0)</f>
        <v>#N/A</v>
      </c>
      <c r="O79" s="9" t="e">
        <f>MATCH($A79, 'Spells By School'!F:F, 0)</f>
        <v>#N/A</v>
      </c>
      <c r="P79" s="9" t="e">
        <f ca="1">MATCH($A79, 'Spells By School'!G:G, 0)</f>
        <v>#N/A</v>
      </c>
      <c r="Q79" s="9" t="e">
        <f>MATCH($A79, 'Spells By School'!H:H, 0)</f>
        <v>#N/A</v>
      </c>
      <c r="R79" s="9" t="e">
        <f>MATCH($A79, 'Spells By School'!I:I, 0)</f>
        <v>#N/A</v>
      </c>
      <c r="S79" s="9" t="str">
        <f t="shared" si="28"/>
        <v>Conjuration</v>
      </c>
      <c r="T79" s="9" t="str">
        <f t="shared" si="29"/>
        <v>CO</v>
      </c>
      <c r="U79" s="9">
        <f>IF(ISNA($J79), IF(ISNA($K79), IF(ISNA($L79), IF(ISNA($M79), IF(ISNA($N79), IF(ISNA($O79), IF(ISNA($P79), IF(ISNA($Q79), IF(ISNA($R79), "###error###", MATCH(A79, 'Wand Mapping'!J:J,0)),MATCH(A79, 'Wand Mapping'!I:I,0)),MATCH(A79, 'Wand Mapping'!H:H,0)),MATCH(A79, 'Wand Mapping'!G:G,0)),MATCH(A79, 'Wand Mapping'!F:F,0)),MATCH(A79, 'Wand Mapping'!E:E,0)),MATCH(A79, 'Wand Mapping'!D:D,0)),MATCH(A79, 'Wand Mapping'!C:C,0)),MATCH(A79, 'Wand Mapping'!B:B,0))</f>
        <v>15</v>
      </c>
      <c r="V79" s="9" t="str">
        <f>INDEX('Wand Mapping'!K:K, U79)</f>
        <v>wand_ai_130</v>
      </c>
      <c r="W79" s="9" t="str">
        <f t="shared" si="30"/>
        <v>wand_ai_130_CO</v>
      </c>
      <c r="Z79" s="9" t="str">
        <f t="shared" si="31"/>
        <v>wand_ai_130_CO</v>
      </c>
      <c r="AA79" s="9" t="b">
        <v>1</v>
      </c>
      <c r="AD79" s="9" t="b">
        <v>1</v>
      </c>
      <c r="AH79" s="9" t="b">
        <v>1</v>
      </c>
      <c r="AI79" s="9" t="b">
        <v>1</v>
      </c>
      <c r="AJ79" s="9" t="b">
        <v>1</v>
      </c>
      <c r="AK79" s="9" t="b">
        <v>1</v>
      </c>
      <c r="AL79" s="9" t="b">
        <v>1</v>
      </c>
      <c r="AM79" s="9" t="b">
        <v>1</v>
      </c>
      <c r="AV79" s="55">
        <v>62014</v>
      </c>
      <c r="AW79" s="55">
        <v>62015</v>
      </c>
      <c r="AX79" s="55">
        <v>72014</v>
      </c>
      <c r="AY79" s="55">
        <v>72015</v>
      </c>
      <c r="BB79" s="55">
        <v>92014</v>
      </c>
      <c r="BC79" s="55">
        <v>92015</v>
      </c>
      <c r="BD79" s="59">
        <v>2014</v>
      </c>
      <c r="BE79" s="57">
        <f t="shared" si="27"/>
        <v>2015</v>
      </c>
      <c r="BF79" s="57" t="b">
        <f t="shared" si="32"/>
        <v>1</v>
      </c>
      <c r="BG79" s="57" t="b">
        <f t="shared" si="32"/>
        <v>1</v>
      </c>
    </row>
    <row r="80" spans="1:59">
      <c r="A80" s="9" t="s">
        <v>115</v>
      </c>
      <c r="B80" s="9" t="s">
        <v>719</v>
      </c>
      <c r="C80" s="9">
        <v>2</v>
      </c>
      <c r="D80" s="9">
        <v>3</v>
      </c>
      <c r="E80" s="9" t="str">
        <f t="shared" si="26"/>
        <v>BZ-2803</v>
      </c>
      <c r="F80" s="9" t="s">
        <v>827</v>
      </c>
      <c r="G80" s="9" t="s">
        <v>655</v>
      </c>
      <c r="H80" s="9" t="s">
        <v>652</v>
      </c>
      <c r="J80" s="9" t="e">
        <f>MATCH($A80, 'Spells By School'!A:A, 0)</f>
        <v>#N/A</v>
      </c>
      <c r="K80" s="9" t="e">
        <f>MATCH($A80, 'Spells By School'!B:B, 0)</f>
        <v>#N/A</v>
      </c>
      <c r="L80" s="9" t="e">
        <f>MATCH($A80, 'Spells By School'!C:C, 0)</f>
        <v>#N/A</v>
      </c>
      <c r="M80" s="9" t="e">
        <f>MATCH($A80, 'Spells By School'!D:D, 0)</f>
        <v>#N/A</v>
      </c>
      <c r="N80" s="9" t="e">
        <f>MATCH($A80, 'Spells By School'!E:E, 0)</f>
        <v>#N/A</v>
      </c>
      <c r="O80" s="9" t="e">
        <f>MATCH($A80, 'Spells By School'!F:F, 0)</f>
        <v>#N/A</v>
      </c>
      <c r="P80" s="9" t="e">
        <f ca="1">MATCH($A80, 'Spells By School'!G:G, 0)</f>
        <v>#N/A</v>
      </c>
      <c r="Q80" s="9">
        <f>MATCH($A80, 'Spells By School'!H:H, 0)</f>
        <v>16</v>
      </c>
      <c r="R80" s="9" t="e">
        <f>MATCH($A80, 'Spells By School'!I:I, 0)</f>
        <v>#N/A</v>
      </c>
      <c r="S80" s="9" t="str">
        <f t="shared" ca="1" si="28"/>
        <v>Illusion</v>
      </c>
      <c r="T80" s="9" t="str">
        <f t="shared" ca="1" si="29"/>
        <v>IL</v>
      </c>
      <c r="U80" s="9">
        <f ca="1">IF(ISNA($J80), IF(ISNA($K80), IF(ISNA($L80), IF(ISNA($M80), IF(ISNA($N80), IF(ISNA($O80), IF(ISNA($P80), IF(ISNA($Q80), IF(ISNA($R80), "###error###", MATCH(A80, 'Wand Mapping'!J:J,0)),MATCH(A80, 'Wand Mapping'!I:I,0)),MATCH(A80, 'Wand Mapping'!H:H,0)),MATCH(A80, 'Wand Mapping'!G:G,0)),MATCH(A80, 'Wand Mapping'!F:F,0)),MATCH(A80, 'Wand Mapping'!E:E,0)),MATCH(A80, 'Wand Mapping'!D:D,0)),MATCH(A80, 'Wand Mapping'!C:C,0)),MATCH(A80, 'Wand Mapping'!B:B,0))</f>
        <v>20</v>
      </c>
      <c r="V80" s="9" t="str">
        <f ca="1">INDEX('Wand Mapping'!K:K, U80)</f>
        <v>wand_ai_180</v>
      </c>
      <c r="W80" s="9" t="str">
        <f t="shared" ca="1" si="30"/>
        <v>wand_ai_180_IL</v>
      </c>
      <c r="Z80" s="9" t="str">
        <f t="shared" ca="1" si="31"/>
        <v>wand_ai_180_IL</v>
      </c>
      <c r="AA80" s="9" t="b">
        <v>1</v>
      </c>
      <c r="AD80" s="9" t="b">
        <v>1</v>
      </c>
      <c r="AH80" s="9" t="b">
        <v>1</v>
      </c>
      <c r="AI80" s="9" t="b">
        <v>1</v>
      </c>
      <c r="AJ80" s="9" t="b">
        <v>1</v>
      </c>
      <c r="AK80" s="9" t="b">
        <v>1</v>
      </c>
      <c r="AL80" s="9" t="b">
        <v>1</v>
      </c>
      <c r="AM80" s="9" t="b">
        <v>1</v>
      </c>
      <c r="AV80" s="55">
        <v>62016</v>
      </c>
      <c r="AW80" s="55">
        <v>62017</v>
      </c>
      <c r="AX80" s="55">
        <v>72016</v>
      </c>
      <c r="AY80" s="55">
        <v>72017</v>
      </c>
      <c r="BB80" s="55">
        <v>92016</v>
      </c>
      <c r="BC80" s="55">
        <v>92017</v>
      </c>
      <c r="BD80" s="59">
        <v>2016</v>
      </c>
      <c r="BE80" s="57">
        <f t="shared" si="27"/>
        <v>2017</v>
      </c>
      <c r="BF80" s="57" t="b">
        <f t="shared" si="32"/>
        <v>1</v>
      </c>
      <c r="BG80" s="57" t="b">
        <f t="shared" si="32"/>
        <v>1</v>
      </c>
    </row>
    <row r="81" spans="1:59">
      <c r="A81" s="9" t="s">
        <v>53</v>
      </c>
      <c r="B81" s="9" t="s">
        <v>720</v>
      </c>
      <c r="C81" s="9">
        <v>2</v>
      </c>
      <c r="D81" s="9">
        <v>3</v>
      </c>
      <c r="E81" s="9" t="str">
        <f t="shared" si="26"/>
        <v>BZ-2903</v>
      </c>
      <c r="F81" s="9" t="s">
        <v>828</v>
      </c>
      <c r="G81" s="9" t="s">
        <v>655</v>
      </c>
      <c r="H81" s="9" t="s">
        <v>652</v>
      </c>
      <c r="J81" s="9" t="e">
        <f>MATCH($A81, 'Spells By School'!A:A, 0)</f>
        <v>#N/A</v>
      </c>
      <c r="K81" s="9" t="e">
        <f>MATCH($A81, 'Spells By School'!B:B, 0)</f>
        <v>#N/A</v>
      </c>
      <c r="L81" s="9" t="e">
        <f>MATCH($A81, 'Spells By School'!C:C, 0)</f>
        <v>#N/A</v>
      </c>
      <c r="M81" s="9" t="e">
        <f>MATCH($A81, 'Spells By School'!D:D, 0)</f>
        <v>#N/A</v>
      </c>
      <c r="N81" s="9">
        <f>MATCH($A81, 'Spells By School'!E:E, 0)</f>
        <v>74</v>
      </c>
      <c r="O81" s="9" t="e">
        <f>MATCH($A81, 'Spells By School'!F:F, 0)</f>
        <v>#N/A</v>
      </c>
      <c r="P81" s="9" t="e">
        <f ca="1">MATCH($A81, 'Spells By School'!G:G, 0)</f>
        <v>#N/A</v>
      </c>
      <c r="Q81" s="9" t="e">
        <f>MATCH($A81, 'Spells By School'!H:H, 0)</f>
        <v>#N/A</v>
      </c>
      <c r="R81" s="9" t="e">
        <f>MATCH($A81, 'Spells By School'!I:I, 0)</f>
        <v>#N/A</v>
      </c>
      <c r="S81" s="9" t="str">
        <f t="shared" si="28"/>
        <v>Invocation</v>
      </c>
      <c r="T81" s="9" t="str">
        <f t="shared" si="29"/>
        <v>EV</v>
      </c>
      <c r="U81" s="9">
        <f>IF(ISNA($J81), IF(ISNA($K81), IF(ISNA($L81), IF(ISNA($M81), IF(ISNA($N81), IF(ISNA($O81), IF(ISNA($P81), IF(ISNA($Q81), IF(ISNA($R81), "###error###", MATCH(A81, 'Wand Mapping'!J:J,0)),MATCH(A81, 'Wand Mapping'!I:I,0)),MATCH(A81, 'Wand Mapping'!H:H,0)),MATCH(A81, 'Wand Mapping'!G:G,0)),MATCH(A81, 'Wand Mapping'!F:F,0)),MATCH(A81, 'Wand Mapping'!E:E,0)),MATCH(A81, 'Wand Mapping'!D:D,0)),MATCH(A81, 'Wand Mapping'!C:C,0)),MATCH(A81, 'Wand Mapping'!B:B,0))</f>
        <v>10</v>
      </c>
      <c r="V81" s="9" t="str">
        <f>INDEX('Wand Mapping'!K:K, U81)</f>
        <v>wand_ai_080</v>
      </c>
      <c r="W81" s="9" t="str">
        <f t="shared" si="30"/>
        <v>wand_ai_080_EV</v>
      </c>
      <c r="Z81" s="9" t="str">
        <f t="shared" si="31"/>
        <v>wand_ai_080_EV</v>
      </c>
      <c r="AA81" s="9" t="b">
        <v>1</v>
      </c>
      <c r="AD81" s="9" t="b">
        <v>1</v>
      </c>
      <c r="AH81" s="9" t="b">
        <v>1</v>
      </c>
      <c r="AI81" s="9" t="b">
        <v>1</v>
      </c>
      <c r="AJ81" s="9" t="b">
        <v>1</v>
      </c>
      <c r="AK81" s="9" t="b">
        <v>1</v>
      </c>
      <c r="AL81" s="9" t="b">
        <v>1</v>
      </c>
      <c r="AM81" s="9" t="b">
        <v>1</v>
      </c>
      <c r="AV81" s="55">
        <v>62018</v>
      </c>
      <c r="AW81" s="55">
        <v>62019</v>
      </c>
      <c r="AX81" s="55">
        <v>72018</v>
      </c>
      <c r="AY81" s="55">
        <v>72019</v>
      </c>
      <c r="BB81" s="55">
        <v>92018</v>
      </c>
      <c r="BC81" s="55">
        <v>92019</v>
      </c>
      <c r="BD81" s="59">
        <v>2018</v>
      </c>
      <c r="BE81" s="57">
        <f t="shared" si="27"/>
        <v>2019</v>
      </c>
      <c r="BF81" s="57" t="b">
        <f t="shared" ref="BF81:BG103" si="33">AND(
OR(ISBLANK(AV81), AND(MOD(AV81, 10000) = BD81, QUOTIENT(AV81, 10000) = 6)),
OR(ISBLANK(AX81), AND(MOD(AX81, 10000) = BD81, QUOTIENT(AX81, 10000) = 7)),
OR(ISBLANK(AZ81), AND(MOD(AZ81, 10000) = BD81, QUOTIENT(AZ81, 10000) = 8)),
OR(ISBLANK(BB81), AND(MOD(BB81, 10000) = BD81, QUOTIENT(BB81, 10000) = 9))
)</f>
        <v>1</v>
      </c>
      <c r="BG81" s="57" t="b">
        <f t="shared" si="33"/>
        <v>1</v>
      </c>
    </row>
    <row r="82" spans="1:59">
      <c r="A82" s="9" t="s">
        <v>141</v>
      </c>
      <c r="B82" s="9" t="s">
        <v>944</v>
      </c>
      <c r="C82" s="9">
        <v>2</v>
      </c>
      <c r="D82" s="9">
        <v>3</v>
      </c>
      <c r="E82" s="9" t="str">
        <f t="shared" si="26"/>
        <v>BZ-2A03</v>
      </c>
      <c r="F82" s="9" t="s">
        <v>829</v>
      </c>
      <c r="G82" s="9" t="s">
        <v>655</v>
      </c>
      <c r="H82" s="9" t="s">
        <v>652</v>
      </c>
      <c r="J82" s="9" t="e">
        <f>MATCH($A82, 'Spells By School'!A:A, 0)</f>
        <v>#N/A</v>
      </c>
      <c r="K82" s="9" t="e">
        <f>MATCH($A82, 'Spells By School'!B:B, 0)</f>
        <v>#N/A</v>
      </c>
      <c r="L82" s="9" t="e">
        <f>MATCH($A82, 'Spells By School'!C:C, 0)</f>
        <v>#N/A</v>
      </c>
      <c r="M82" s="9">
        <f>MATCH($A82, 'Spells By School'!D:D, 0)</f>
        <v>79</v>
      </c>
      <c r="N82" s="9" t="e">
        <f>MATCH($A82, 'Spells By School'!E:E, 0)</f>
        <v>#N/A</v>
      </c>
      <c r="O82" s="9" t="e">
        <f>MATCH($A82, 'Spells By School'!F:F, 0)</f>
        <v>#N/A</v>
      </c>
      <c r="P82" s="9" t="e">
        <f ca="1">MATCH($A82, 'Spells By School'!G:G, 0)</f>
        <v>#N/A</v>
      </c>
      <c r="Q82" s="9" t="e">
        <f>MATCH($A82, 'Spells By School'!H:H, 0)</f>
        <v>#N/A</v>
      </c>
      <c r="R82" s="9" t="e">
        <f>MATCH($A82, 'Spells By School'!I:I, 0)</f>
        <v>#N/A</v>
      </c>
      <c r="S82" s="9" t="str">
        <f t="shared" si="28"/>
        <v>Transmutation</v>
      </c>
      <c r="T82" s="9" t="str">
        <f t="shared" si="29"/>
        <v>TR</v>
      </c>
      <c r="U82" s="9">
        <f>IF(ISNA($J82), IF(ISNA($K82), IF(ISNA($L82), IF(ISNA($M82), IF(ISNA($N82), IF(ISNA($O82), IF(ISNA($P82), IF(ISNA($Q82), IF(ISNA($R82), "###error###", MATCH(A82, 'Wand Mapping'!J:J,0)),MATCH(A82, 'Wand Mapping'!I:I,0)),MATCH(A82, 'Wand Mapping'!H:H,0)),MATCH(A82, 'Wand Mapping'!G:G,0)),MATCH(A82, 'Wand Mapping'!F:F,0)),MATCH(A82, 'Wand Mapping'!E:E,0)),MATCH(A82, 'Wand Mapping'!D:D,0)),MATCH(A82, 'Wand Mapping'!C:C,0)),MATCH(A82, 'Wand Mapping'!B:B,0))</f>
        <v>25</v>
      </c>
      <c r="V82" s="9" t="str">
        <f>INDEX('Wand Mapping'!K:K, U82)</f>
        <v>wand_ai_230</v>
      </c>
      <c r="W82" s="9" t="str">
        <f t="shared" si="30"/>
        <v>wand_ai_230_TR</v>
      </c>
      <c r="Z82" s="9" t="str">
        <f t="shared" si="31"/>
        <v>wand_ai_230_TR</v>
      </c>
      <c r="AA82" s="9" t="b">
        <v>1</v>
      </c>
      <c r="AD82" s="9" t="b">
        <v>1</v>
      </c>
      <c r="AH82" s="9" t="b">
        <v>1</v>
      </c>
      <c r="AI82" s="9" t="b">
        <v>1</v>
      </c>
      <c r="AJ82" s="9" t="b">
        <v>1</v>
      </c>
      <c r="AK82" s="9" t="b">
        <v>1</v>
      </c>
      <c r="AL82" s="9" t="b">
        <v>1</v>
      </c>
      <c r="AM82" s="9" t="b">
        <v>1</v>
      </c>
      <c r="AN82" s="9" t="b">
        <v>1</v>
      </c>
      <c r="AV82" s="55">
        <v>62020</v>
      </c>
      <c r="AW82" s="55">
        <v>62021</v>
      </c>
      <c r="AX82" s="55">
        <v>72020</v>
      </c>
      <c r="AY82" s="55">
        <v>72021</v>
      </c>
      <c r="BB82" s="55">
        <v>92020</v>
      </c>
      <c r="BC82" s="55">
        <v>92021</v>
      </c>
      <c r="BD82" s="59">
        <v>2020</v>
      </c>
      <c r="BE82" s="57">
        <f t="shared" si="27"/>
        <v>2021</v>
      </c>
      <c r="BF82" s="57" t="b">
        <f t="shared" si="33"/>
        <v>1</v>
      </c>
      <c r="BG82" s="57" t="b">
        <f t="shared" si="33"/>
        <v>1</v>
      </c>
    </row>
    <row r="83" spans="1:59">
      <c r="A83" s="9" t="s">
        <v>378</v>
      </c>
      <c r="B83" s="9" t="s">
        <v>945</v>
      </c>
      <c r="C83" s="9">
        <v>2</v>
      </c>
      <c r="D83" s="9">
        <v>3</v>
      </c>
      <c r="E83" s="9" t="str">
        <f t="shared" ref="E83:E114" si="34">_xlfn.CONCAT(B83, RIGHT(_xlfn.CONCAT("0", D83), 2))</f>
        <v>BZ-2B03</v>
      </c>
      <c r="F83" s="9" t="s">
        <v>830</v>
      </c>
      <c r="G83" s="9" t="s">
        <v>655</v>
      </c>
      <c r="H83" s="9" t="s">
        <v>652</v>
      </c>
      <c r="J83" s="9" t="e">
        <f>MATCH($A83, 'Spells By School'!A:A, 0)</f>
        <v>#N/A</v>
      </c>
      <c r="K83" s="9" t="e">
        <f>MATCH($A83, 'Spells By School'!B:B, 0)</f>
        <v>#N/A</v>
      </c>
      <c r="L83" s="9" t="e">
        <f>MATCH($A83, 'Spells By School'!C:C, 0)</f>
        <v>#N/A</v>
      </c>
      <c r="M83" s="9" t="e">
        <f>MATCH($A83, 'Spells By School'!D:D, 0)</f>
        <v>#N/A</v>
      </c>
      <c r="N83" s="9">
        <f>MATCH($A83, 'Spells By School'!E:E, 0)</f>
        <v>83</v>
      </c>
      <c r="O83" s="9" t="e">
        <f>MATCH($A83, 'Spells By School'!F:F, 0)</f>
        <v>#N/A</v>
      </c>
      <c r="P83" s="9" t="e">
        <f ca="1">MATCH($A83, 'Spells By School'!G:G, 0)</f>
        <v>#N/A</v>
      </c>
      <c r="Q83" s="9" t="e">
        <f>MATCH($A83, 'Spells By School'!H:H, 0)</f>
        <v>#N/A</v>
      </c>
      <c r="R83" s="9" t="e">
        <f>MATCH($A83, 'Spells By School'!I:I, 0)</f>
        <v>#N/A</v>
      </c>
      <c r="S83" s="9" t="str">
        <f t="shared" si="28"/>
        <v>Invocation</v>
      </c>
      <c r="T83" s="9" t="str">
        <f t="shared" si="29"/>
        <v>EV</v>
      </c>
      <c r="U83" s="9">
        <f>IF(ISNA($J83), IF(ISNA($K83), IF(ISNA($L83), IF(ISNA($M83), IF(ISNA($N83), IF(ISNA($O83), IF(ISNA($P83), IF(ISNA($Q83), IF(ISNA($R83), "###error###", MATCH(A83, 'Wand Mapping'!J:J,0)),MATCH(A83, 'Wand Mapping'!I:I,0)),MATCH(A83, 'Wand Mapping'!H:H,0)),MATCH(A83, 'Wand Mapping'!G:G,0)),MATCH(A83, 'Wand Mapping'!F:F,0)),MATCH(A83, 'Wand Mapping'!E:E,0)),MATCH(A83, 'Wand Mapping'!D:D,0)),MATCH(A83, 'Wand Mapping'!C:C,0)),MATCH(A83, 'Wand Mapping'!B:B,0))</f>
        <v>62</v>
      </c>
      <c r="V83" s="9" t="str">
        <f>INDEX('Wand Mapping'!K:K, U83)</f>
        <v>wand_ai_600</v>
      </c>
      <c r="W83" s="9" t="str">
        <f t="shared" si="30"/>
        <v>wand_ai_600_EV</v>
      </c>
      <c r="Z83" s="9" t="str">
        <f t="shared" si="31"/>
        <v>wand_ai_600_EV</v>
      </c>
      <c r="AA83" s="9" t="b">
        <v>1</v>
      </c>
      <c r="AD83" s="9" t="b">
        <v>1</v>
      </c>
      <c r="AH83" s="9" t="b">
        <v>1</v>
      </c>
      <c r="AI83" s="9" t="b">
        <v>1</v>
      </c>
      <c r="AJ83" s="9" t="b">
        <v>1</v>
      </c>
      <c r="AK83" s="9" t="b">
        <v>1</v>
      </c>
      <c r="AL83" s="9" t="b">
        <v>1</v>
      </c>
      <c r="AM83" s="9" t="b">
        <v>1</v>
      </c>
      <c r="AV83" s="55">
        <v>62022</v>
      </c>
      <c r="AW83" s="55">
        <v>62023</v>
      </c>
      <c r="AX83" s="55">
        <v>72022</v>
      </c>
      <c r="AY83" s="55">
        <v>72023</v>
      </c>
      <c r="BB83" s="55">
        <v>92022</v>
      </c>
      <c r="BC83" s="55">
        <v>92023</v>
      </c>
      <c r="BD83" s="59">
        <v>2022</v>
      </c>
      <c r="BE83" s="57">
        <f t="shared" ref="BE83:BE114" si="35">IF(BD83="", "", BD83+1)</f>
        <v>2023</v>
      </c>
      <c r="BF83" s="57" t="b">
        <f t="shared" si="33"/>
        <v>1</v>
      </c>
      <c r="BG83" s="57" t="b">
        <f t="shared" si="33"/>
        <v>1</v>
      </c>
    </row>
    <row r="84" spans="1:59">
      <c r="A84" s="9" t="s">
        <v>534</v>
      </c>
      <c r="B84" s="9" t="s">
        <v>946</v>
      </c>
      <c r="C84" s="9">
        <v>2</v>
      </c>
      <c r="D84" s="9">
        <v>3</v>
      </c>
      <c r="E84" s="9" t="str">
        <f t="shared" si="34"/>
        <v>BZ-2C03</v>
      </c>
      <c r="F84" s="9" t="s">
        <v>831</v>
      </c>
      <c r="G84" s="9" t="s">
        <v>655</v>
      </c>
      <c r="H84" s="9" t="s">
        <v>652</v>
      </c>
      <c r="J84" s="9" t="e">
        <f>MATCH($A84, 'Spells By School'!A:A, 0)</f>
        <v>#N/A</v>
      </c>
      <c r="K84" s="9" t="e">
        <f>MATCH($A84, 'Spells By School'!B:B, 0)</f>
        <v>#N/A</v>
      </c>
      <c r="L84" s="9" t="e">
        <f>MATCH($A84, 'Spells By School'!C:C, 0)</f>
        <v>#N/A</v>
      </c>
      <c r="M84" s="9" t="e">
        <f>MATCH($A84, 'Spells By School'!D:D, 0)</f>
        <v>#N/A</v>
      </c>
      <c r="N84" s="9">
        <f>MATCH($A84, 'Spells By School'!E:E, 0)</f>
        <v>3</v>
      </c>
      <c r="O84" s="9" t="e">
        <f>MATCH($A84, 'Spells By School'!F:F, 0)</f>
        <v>#N/A</v>
      </c>
      <c r="P84" s="9" t="e">
        <f ca="1">MATCH($A84, 'Spells By School'!G:G, 0)</f>
        <v>#N/A</v>
      </c>
      <c r="Q84" s="9" t="e">
        <f>MATCH($A84, 'Spells By School'!H:H, 0)</f>
        <v>#N/A</v>
      </c>
      <c r="R84" s="9" t="e">
        <f>MATCH($A84, 'Spells By School'!I:I, 0)</f>
        <v>#N/A</v>
      </c>
      <c r="S84" s="9" t="str">
        <f t="shared" si="28"/>
        <v>Invocation</v>
      </c>
      <c r="T84" s="9" t="str">
        <f t="shared" si="29"/>
        <v>EV</v>
      </c>
      <c r="U84" s="9">
        <f>IF(ISNA($J84), IF(ISNA($K84), IF(ISNA($L84), IF(ISNA($M84), IF(ISNA($N84), IF(ISNA($O84), IF(ISNA($P84), IF(ISNA($Q84), IF(ISNA($R84), "###error###", MATCH(A84, 'Wand Mapping'!J:J,0)),MATCH(A84, 'Wand Mapping'!I:I,0)),MATCH(A84, 'Wand Mapping'!H:H,0)),MATCH(A84, 'Wand Mapping'!G:G,0)),MATCH(A84, 'Wand Mapping'!F:F,0)),MATCH(A84, 'Wand Mapping'!E:E,0)),MATCH(A84, 'Wand Mapping'!D:D,0)),MATCH(A84, 'Wand Mapping'!C:C,0)),MATCH(A84, 'Wand Mapping'!B:B,0))</f>
        <v>85</v>
      </c>
      <c r="V84" s="9" t="str">
        <f>INDEX('Wand Mapping'!K:K, U84)</f>
        <v>wand_ai_830</v>
      </c>
      <c r="W84" s="9" t="str">
        <f t="shared" si="30"/>
        <v>wand_ai_830_EV</v>
      </c>
      <c r="Z84" s="9" t="str">
        <f t="shared" si="31"/>
        <v>wand_ai_830_EV</v>
      </c>
      <c r="AA84" s="9" t="b">
        <v>1</v>
      </c>
      <c r="AD84" s="9" t="b">
        <v>1</v>
      </c>
      <c r="AH84" s="9" t="b">
        <v>1</v>
      </c>
      <c r="AI84" s="9" t="b">
        <v>1</v>
      </c>
      <c r="AJ84" s="9" t="b">
        <v>1</v>
      </c>
      <c r="AK84" s="9" t="b">
        <v>1</v>
      </c>
      <c r="AL84" s="9" t="b">
        <v>1</v>
      </c>
      <c r="AM84" s="9" t="b">
        <v>1</v>
      </c>
      <c r="AV84" s="55">
        <v>62024</v>
      </c>
      <c r="AW84" s="55">
        <v>62025</v>
      </c>
      <c r="AX84" s="55">
        <v>72024</v>
      </c>
      <c r="AY84" s="55">
        <v>72025</v>
      </c>
      <c r="BB84" s="55">
        <v>92024</v>
      </c>
      <c r="BC84" s="55">
        <v>92025</v>
      </c>
      <c r="BD84" s="59">
        <v>2024</v>
      </c>
      <c r="BE84" s="57">
        <f t="shared" si="35"/>
        <v>2025</v>
      </c>
      <c r="BF84" s="57" t="b">
        <f t="shared" si="33"/>
        <v>1</v>
      </c>
      <c r="BG84" s="57" t="b">
        <f t="shared" si="33"/>
        <v>1</v>
      </c>
    </row>
    <row r="85" spans="1:59">
      <c r="A85" s="9" t="s">
        <v>445</v>
      </c>
      <c r="B85" s="9" t="s">
        <v>947</v>
      </c>
      <c r="C85" s="9">
        <v>2</v>
      </c>
      <c r="D85" s="9">
        <v>3</v>
      </c>
      <c r="E85" s="9" t="str">
        <f t="shared" si="34"/>
        <v>BZ-2D03</v>
      </c>
      <c r="F85" s="9" t="s">
        <v>832</v>
      </c>
      <c r="G85" s="9" t="s">
        <v>655</v>
      </c>
      <c r="H85" s="9" t="s">
        <v>652</v>
      </c>
      <c r="J85" s="9" t="e">
        <f>MATCH($A85, 'Spells By School'!A:A, 0)</f>
        <v>#N/A</v>
      </c>
      <c r="K85" s="9" t="e">
        <f>MATCH($A85, 'Spells By School'!B:B, 0)</f>
        <v>#N/A</v>
      </c>
      <c r="L85" s="9" t="e">
        <f>MATCH($A85, 'Spells By School'!C:C, 0)</f>
        <v>#N/A</v>
      </c>
      <c r="M85" s="9" t="e">
        <f>MATCH($A85, 'Spells By School'!D:D, 0)</f>
        <v>#N/A</v>
      </c>
      <c r="N85" s="9" t="e">
        <f>MATCH($A85, 'Spells By School'!E:E, 0)</f>
        <v>#N/A</v>
      </c>
      <c r="O85" s="9" t="e">
        <f>MATCH($A85, 'Spells By School'!F:F, 0)</f>
        <v>#N/A</v>
      </c>
      <c r="P85" s="9">
        <f ca="1">MATCH($A85, 'Spells By School'!G:G, 0)</f>
        <v>32</v>
      </c>
      <c r="Q85" s="9" t="e">
        <f>MATCH($A85, 'Spells By School'!H:H, 0)</f>
        <v>#N/A</v>
      </c>
      <c r="R85" s="9" t="e">
        <f>MATCH($A85, 'Spells By School'!I:I, 0)</f>
        <v>#N/A</v>
      </c>
      <c r="S85" s="9" t="str">
        <f t="shared" ca="1" si="28"/>
        <v>Necromancy</v>
      </c>
      <c r="T85" s="9" t="str">
        <f t="shared" ca="1" si="29"/>
        <v>NE</v>
      </c>
      <c r="U85" s="9">
        <f ca="1">IF(ISNA($J85), IF(ISNA($K85), IF(ISNA($L85), IF(ISNA($M85), IF(ISNA($N85), IF(ISNA($O85), IF(ISNA($P85), IF(ISNA($Q85), IF(ISNA($R85), "###error###", MATCH(A85, 'Wand Mapping'!J:J,0)),MATCH(A85, 'Wand Mapping'!I:I,0)),MATCH(A85, 'Wand Mapping'!H:H,0)),MATCH(A85, 'Wand Mapping'!G:G,0)),MATCH(A85, 'Wand Mapping'!F:F,0)),MATCH(A85, 'Wand Mapping'!E:E,0)),MATCH(A85, 'Wand Mapping'!D:D,0)),MATCH(A85, 'Wand Mapping'!C:C,0)),MATCH(A85, 'Wand Mapping'!B:B,0))</f>
        <v>72</v>
      </c>
      <c r="V85" s="9" t="str">
        <f ca="1">INDEX('Wand Mapping'!K:K, U85)</f>
        <v>wand_ai_700</v>
      </c>
      <c r="W85" s="9" t="str">
        <f t="shared" ca="1" si="30"/>
        <v>wand_ai_700_NE</v>
      </c>
      <c r="Z85" s="9" t="str">
        <f t="shared" ca="1" si="31"/>
        <v>wand_ai_700_NE</v>
      </c>
      <c r="AA85" s="9" t="b">
        <v>1</v>
      </c>
      <c r="AD85" s="9" t="b">
        <v>1</v>
      </c>
      <c r="AH85" s="9" t="b">
        <v>1</v>
      </c>
      <c r="AI85" s="9" t="b">
        <v>1</v>
      </c>
      <c r="AJ85" s="9" t="b">
        <v>1</v>
      </c>
      <c r="AK85" s="9" t="b">
        <v>1</v>
      </c>
      <c r="AL85" s="9" t="b">
        <v>1</v>
      </c>
      <c r="AM85" s="9" t="b">
        <v>1</v>
      </c>
      <c r="AV85" s="55">
        <v>62026</v>
      </c>
      <c r="AW85" s="55">
        <v>62027</v>
      </c>
      <c r="AX85" s="55">
        <v>72026</v>
      </c>
      <c r="AY85" s="55">
        <v>72027</v>
      </c>
      <c r="AZ85" s="55">
        <v>82026</v>
      </c>
      <c r="BA85" s="55">
        <v>82027</v>
      </c>
      <c r="BB85" s="55">
        <v>92026</v>
      </c>
      <c r="BC85" s="55">
        <v>92027</v>
      </c>
      <c r="BD85" s="59">
        <v>2026</v>
      </c>
      <c r="BE85" s="57">
        <f t="shared" si="35"/>
        <v>2027</v>
      </c>
      <c r="BF85" s="57" t="b">
        <f t="shared" si="33"/>
        <v>1</v>
      </c>
      <c r="BG85" s="57" t="b">
        <f t="shared" si="33"/>
        <v>1</v>
      </c>
    </row>
    <row r="86" spans="1:59">
      <c r="A86" s="9" t="s">
        <v>540</v>
      </c>
      <c r="B86" s="9" t="s">
        <v>948</v>
      </c>
      <c r="C86" s="9">
        <v>2</v>
      </c>
      <c r="D86" s="9">
        <v>3</v>
      </c>
      <c r="E86" s="9" t="str">
        <f t="shared" si="34"/>
        <v>BZ-2E03</v>
      </c>
      <c r="F86" s="9" t="s">
        <v>833</v>
      </c>
      <c r="G86" s="9" t="s">
        <v>655</v>
      </c>
      <c r="H86" s="9" t="s">
        <v>652</v>
      </c>
      <c r="J86" s="9" t="e">
        <f>MATCH($A86, 'Spells By School'!A:A, 0)</f>
        <v>#N/A</v>
      </c>
      <c r="K86" s="9" t="e">
        <f>MATCH($A86, 'Spells By School'!B:B, 0)</f>
        <v>#N/A</v>
      </c>
      <c r="L86" s="9" t="e">
        <f>MATCH($A86, 'Spells By School'!C:C, 0)</f>
        <v>#N/A</v>
      </c>
      <c r="M86" s="9">
        <f>MATCH($A86, 'Spells By School'!D:D, 0)</f>
        <v>88</v>
      </c>
      <c r="N86" s="9" t="e">
        <f>MATCH($A86, 'Spells By School'!E:E, 0)</f>
        <v>#N/A</v>
      </c>
      <c r="O86" s="9" t="e">
        <f>MATCH($A86, 'Spells By School'!F:F, 0)</f>
        <v>#N/A</v>
      </c>
      <c r="P86" s="9" t="e">
        <f ca="1">MATCH($A86, 'Spells By School'!G:G, 0)</f>
        <v>#N/A</v>
      </c>
      <c r="Q86" s="9" t="e">
        <f>MATCH($A86, 'Spells By School'!H:H, 0)</f>
        <v>#N/A</v>
      </c>
      <c r="R86" s="9" t="e">
        <f>MATCH($A86, 'Spells By School'!I:I, 0)</f>
        <v>#N/A</v>
      </c>
      <c r="S86" s="9" t="str">
        <f t="shared" si="28"/>
        <v>Transmutation</v>
      </c>
      <c r="T86" s="9" t="str">
        <f t="shared" si="29"/>
        <v>TR</v>
      </c>
      <c r="U86" s="9">
        <f>IF(ISNA($J86), IF(ISNA($K86), IF(ISNA($L86), IF(ISNA($M86), IF(ISNA($N86), IF(ISNA($O86), IF(ISNA($P86), IF(ISNA($Q86), IF(ISNA($R86), "###error###", MATCH(A86, 'Wand Mapping'!J:J,0)),MATCH(A86, 'Wand Mapping'!I:I,0)),MATCH(A86, 'Wand Mapping'!H:H,0)),MATCH(A86, 'Wand Mapping'!G:G,0)),MATCH(A86, 'Wand Mapping'!F:F,0)),MATCH(A86, 'Wand Mapping'!E:E,0)),MATCH(A86, 'Wand Mapping'!D:D,0)),MATCH(A86, 'Wand Mapping'!C:C,0)),MATCH(A86, 'Wand Mapping'!B:B,0))</f>
        <v>86</v>
      </c>
      <c r="V86" s="9" t="str">
        <f>INDEX('Wand Mapping'!K:K, U86)</f>
        <v>wand_ai_840</v>
      </c>
      <c r="W86" s="9" t="str">
        <f t="shared" si="30"/>
        <v>wand_ai_840_TR</v>
      </c>
      <c r="Z86" s="9" t="str">
        <f t="shared" si="31"/>
        <v>wand_ai_840_TR</v>
      </c>
      <c r="AA86" s="9" t="b">
        <v>1</v>
      </c>
      <c r="AD86" s="9" t="b">
        <v>1</v>
      </c>
      <c r="AH86" s="9" t="b">
        <v>1</v>
      </c>
      <c r="AI86" s="9" t="b">
        <v>1</v>
      </c>
      <c r="AJ86" s="9" t="b">
        <v>1</v>
      </c>
      <c r="AK86" s="9" t="b">
        <v>1</v>
      </c>
      <c r="AL86" s="9" t="b">
        <v>1</v>
      </c>
      <c r="AM86" s="9" t="b">
        <v>1</v>
      </c>
      <c r="AV86" s="55">
        <v>62028</v>
      </c>
      <c r="AW86" s="55">
        <v>62029</v>
      </c>
      <c r="AX86" s="55">
        <v>72028</v>
      </c>
      <c r="AY86" s="55">
        <v>72029</v>
      </c>
      <c r="BB86" s="55">
        <v>92028</v>
      </c>
      <c r="BC86" s="55">
        <v>92029</v>
      </c>
      <c r="BD86" s="59">
        <v>2028</v>
      </c>
      <c r="BE86" s="57">
        <f t="shared" si="35"/>
        <v>2029</v>
      </c>
      <c r="BF86" s="57" t="b">
        <f t="shared" si="33"/>
        <v>1</v>
      </c>
      <c r="BG86" s="57" t="b">
        <f t="shared" si="33"/>
        <v>1</v>
      </c>
    </row>
    <row r="87" spans="1:59">
      <c r="A87" s="9" t="s">
        <v>11</v>
      </c>
      <c r="B87" s="9" t="s">
        <v>949</v>
      </c>
      <c r="C87" s="9">
        <v>2</v>
      </c>
      <c r="D87" s="9">
        <v>3</v>
      </c>
      <c r="E87" s="9" t="str">
        <f t="shared" si="34"/>
        <v>BZ-2F03</v>
      </c>
      <c r="F87" s="9" t="s">
        <v>834</v>
      </c>
      <c r="G87" s="9" t="s">
        <v>655</v>
      </c>
      <c r="H87" s="9" t="s">
        <v>652</v>
      </c>
      <c r="J87" s="9" t="e">
        <f>MATCH($A87, 'Spells By School'!A:A, 0)</f>
        <v>#N/A</v>
      </c>
      <c r="K87" s="9">
        <f>MATCH($A87, 'Spells By School'!B:B, 0)</f>
        <v>59</v>
      </c>
      <c r="L87" s="9" t="e">
        <f>MATCH($A87, 'Spells By School'!C:C, 0)</f>
        <v>#N/A</v>
      </c>
      <c r="M87" s="9" t="e">
        <f>MATCH($A87, 'Spells By School'!D:D, 0)</f>
        <v>#N/A</v>
      </c>
      <c r="N87" s="9" t="e">
        <f>MATCH($A87, 'Spells By School'!E:E, 0)</f>
        <v>#N/A</v>
      </c>
      <c r="O87" s="9" t="e">
        <f>MATCH($A87, 'Spells By School'!F:F, 0)</f>
        <v>#N/A</v>
      </c>
      <c r="P87" s="9" t="e">
        <f ca="1">MATCH($A87, 'Spells By School'!G:G, 0)</f>
        <v>#N/A</v>
      </c>
      <c r="Q87" s="9" t="e">
        <f>MATCH($A87, 'Spells By School'!H:H, 0)</f>
        <v>#N/A</v>
      </c>
      <c r="R87" s="9" t="e">
        <f>MATCH($A87, 'Spells By School'!I:I, 0)</f>
        <v>#N/A</v>
      </c>
      <c r="S87" s="9" t="str">
        <f t="shared" si="28"/>
        <v>Conjuration</v>
      </c>
      <c r="T87" s="9" t="str">
        <f t="shared" si="29"/>
        <v>CO</v>
      </c>
      <c r="U87" s="9">
        <f>IF(ISNA($J87), IF(ISNA($K87), IF(ISNA($L87), IF(ISNA($M87), IF(ISNA($N87), IF(ISNA($O87), IF(ISNA($P87), IF(ISNA($Q87), IF(ISNA($R87), "###error###", MATCH(A87, 'Wand Mapping'!J:J,0)),MATCH(A87, 'Wand Mapping'!I:I,0)),MATCH(A87, 'Wand Mapping'!H:H,0)),MATCH(A87, 'Wand Mapping'!G:G,0)),MATCH(A87, 'Wand Mapping'!F:F,0)),MATCH(A87, 'Wand Mapping'!E:E,0)),MATCH(A87, 'Wand Mapping'!D:D,0)),MATCH(A87, 'Wand Mapping'!C:C,0)),MATCH(A87, 'Wand Mapping'!B:B,0))</f>
        <v>2</v>
      </c>
      <c r="V87" s="9" t="str">
        <f>INDEX('Wand Mapping'!K:K, U87)</f>
        <v>wand_ai_000</v>
      </c>
      <c r="W87" s="9" t="str">
        <f t="shared" si="30"/>
        <v>wand_ai_000_CO</v>
      </c>
      <c r="Z87" s="9" t="str">
        <f t="shared" si="31"/>
        <v>wand_ai_000_CO</v>
      </c>
      <c r="AA87" s="9" t="b">
        <v>1</v>
      </c>
      <c r="AD87" s="9" t="b">
        <v>1</v>
      </c>
      <c r="AH87" s="9" t="b">
        <v>1</v>
      </c>
      <c r="AI87" s="9" t="b">
        <v>1</v>
      </c>
      <c r="AJ87" s="9" t="b">
        <v>1</v>
      </c>
      <c r="AK87" s="9" t="b">
        <v>1</v>
      </c>
      <c r="AL87" s="9" t="b">
        <v>1</v>
      </c>
      <c r="AM87" s="9" t="b">
        <v>1</v>
      </c>
      <c r="AV87" s="55">
        <v>62030</v>
      </c>
      <c r="AW87" s="55">
        <v>62031</v>
      </c>
      <c r="AZ87" s="55">
        <v>82030</v>
      </c>
      <c r="BA87" s="55">
        <v>82031</v>
      </c>
      <c r="BB87" s="55">
        <v>92030</v>
      </c>
      <c r="BC87" s="55">
        <v>92031</v>
      </c>
      <c r="BD87" s="59">
        <v>2030</v>
      </c>
      <c r="BE87" s="57">
        <f t="shared" si="35"/>
        <v>2031</v>
      </c>
      <c r="BF87" s="57" t="b">
        <f t="shared" si="33"/>
        <v>1</v>
      </c>
      <c r="BG87" s="57" t="b">
        <f t="shared" si="33"/>
        <v>1</v>
      </c>
    </row>
    <row r="88" spans="1:59">
      <c r="A88" s="9" t="s">
        <v>535</v>
      </c>
      <c r="B88" s="9" t="s">
        <v>950</v>
      </c>
      <c r="C88" s="9">
        <v>2</v>
      </c>
      <c r="D88" s="9">
        <v>3</v>
      </c>
      <c r="E88" s="9" t="str">
        <f t="shared" si="34"/>
        <v>BZ-2G03</v>
      </c>
      <c r="F88" s="9" t="s">
        <v>835</v>
      </c>
      <c r="G88" s="9" t="s">
        <v>655</v>
      </c>
      <c r="H88" s="9" t="s">
        <v>652</v>
      </c>
      <c r="J88" s="9" t="e">
        <f>MATCH($A88, 'Spells By School'!A:A, 0)</f>
        <v>#N/A</v>
      </c>
      <c r="K88" s="9" t="e">
        <f>MATCH($A88, 'Spells By School'!B:B, 0)</f>
        <v>#N/A</v>
      </c>
      <c r="L88" s="9" t="e">
        <f>MATCH($A88, 'Spells By School'!C:C, 0)</f>
        <v>#N/A</v>
      </c>
      <c r="M88" s="9" t="e">
        <f>MATCH($A88, 'Spells By School'!D:D, 0)</f>
        <v>#N/A</v>
      </c>
      <c r="N88" s="9" t="e">
        <f>MATCH($A88, 'Spells By School'!E:E, 0)</f>
        <v>#N/A</v>
      </c>
      <c r="O88" s="9">
        <f>MATCH($A88, 'Spells By School'!F:F, 0)</f>
        <v>43</v>
      </c>
      <c r="P88" s="9" t="e">
        <f ca="1">MATCH($A88, 'Spells By School'!G:G, 0)</f>
        <v>#N/A</v>
      </c>
      <c r="Q88" s="9" t="e">
        <f>MATCH($A88, 'Spells By School'!H:H, 0)</f>
        <v>#N/A</v>
      </c>
      <c r="R88" s="9" t="e">
        <f>MATCH($A88, 'Spells By School'!I:I, 0)</f>
        <v>#N/A</v>
      </c>
      <c r="S88" s="9" t="str">
        <f t="shared" si="28"/>
        <v>Enchantment</v>
      </c>
      <c r="T88" s="9" t="str">
        <f t="shared" si="29"/>
        <v>EN</v>
      </c>
      <c r="U88" s="9">
        <f>IF(ISNA($J88), IF(ISNA($K88), IF(ISNA($L88), IF(ISNA($M88), IF(ISNA($N88), IF(ISNA($O88), IF(ISNA($P88), IF(ISNA($Q88), IF(ISNA($R88), "###error###", MATCH(A88, 'Wand Mapping'!J:J,0)),MATCH(A88, 'Wand Mapping'!I:I,0)),MATCH(A88, 'Wand Mapping'!H:H,0)),MATCH(A88, 'Wand Mapping'!G:G,0)),MATCH(A88, 'Wand Mapping'!F:F,0)),MATCH(A88, 'Wand Mapping'!E:E,0)),MATCH(A88, 'Wand Mapping'!D:D,0)),MATCH(A88, 'Wand Mapping'!C:C,0)),MATCH(A88, 'Wand Mapping'!B:B,0))</f>
        <v>85</v>
      </c>
      <c r="V88" s="9" t="str">
        <f>INDEX('Wand Mapping'!K:K, U88)</f>
        <v>wand_ai_830</v>
      </c>
      <c r="W88" s="9" t="str">
        <f t="shared" si="30"/>
        <v>wand_ai_830_EN</v>
      </c>
      <c r="Z88" s="9" t="str">
        <f t="shared" si="31"/>
        <v>wand_ai_830_EN</v>
      </c>
      <c r="AA88" s="9" t="b">
        <v>1</v>
      </c>
      <c r="AD88" s="9" t="b">
        <v>1</v>
      </c>
      <c r="AH88" s="9" t="b">
        <v>1</v>
      </c>
      <c r="AI88" s="9" t="b">
        <v>1</v>
      </c>
      <c r="AJ88" s="9" t="b">
        <v>1</v>
      </c>
      <c r="AK88" s="9" t="b">
        <v>1</v>
      </c>
      <c r="AL88" s="9" t="b">
        <v>1</v>
      </c>
      <c r="AM88" s="9" t="b">
        <v>1</v>
      </c>
      <c r="AV88" s="55">
        <v>62032</v>
      </c>
      <c r="AW88" s="55">
        <v>62033</v>
      </c>
      <c r="AZ88" s="55">
        <v>82032</v>
      </c>
      <c r="BA88" s="55">
        <v>82033</v>
      </c>
      <c r="BB88" s="55">
        <v>92032</v>
      </c>
      <c r="BC88" s="55">
        <v>92033</v>
      </c>
      <c r="BD88" s="59">
        <v>2032</v>
      </c>
      <c r="BE88" s="57">
        <f t="shared" si="35"/>
        <v>2033</v>
      </c>
      <c r="BF88" s="57" t="b">
        <f t="shared" si="33"/>
        <v>1</v>
      </c>
      <c r="BG88" s="57" t="b">
        <f t="shared" si="33"/>
        <v>1</v>
      </c>
    </row>
    <row r="89" spans="1:59">
      <c r="A89" s="9" t="s">
        <v>49</v>
      </c>
      <c r="B89" s="9" t="s">
        <v>951</v>
      </c>
      <c r="C89" s="9">
        <v>2</v>
      </c>
      <c r="D89" s="9">
        <v>3</v>
      </c>
      <c r="E89" s="9" t="str">
        <f t="shared" si="34"/>
        <v>BZ-2H03</v>
      </c>
      <c r="F89" s="9" t="s">
        <v>836</v>
      </c>
      <c r="G89" s="9" t="s">
        <v>655</v>
      </c>
      <c r="H89" s="9" t="s">
        <v>652</v>
      </c>
      <c r="J89" s="9" t="e">
        <f>MATCH($A89, 'Spells By School'!A:A, 0)</f>
        <v>#N/A</v>
      </c>
      <c r="K89" s="9" t="e">
        <f>MATCH($A89, 'Spells By School'!B:B, 0)</f>
        <v>#N/A</v>
      </c>
      <c r="L89" s="9" t="e">
        <f>MATCH($A89, 'Spells By School'!C:C, 0)</f>
        <v>#N/A</v>
      </c>
      <c r="M89" s="9" t="e">
        <f>MATCH($A89, 'Spells By School'!D:D, 0)</f>
        <v>#N/A</v>
      </c>
      <c r="N89" s="9" t="e">
        <f>MATCH($A89, 'Spells By School'!E:E, 0)</f>
        <v>#N/A</v>
      </c>
      <c r="O89" s="9" t="e">
        <f>MATCH($A89, 'Spells By School'!F:F, 0)</f>
        <v>#N/A</v>
      </c>
      <c r="P89" s="9" t="e">
        <f ca="1">MATCH($A89, 'Spells By School'!G:G, 0)</f>
        <v>#N/A</v>
      </c>
      <c r="Q89" s="9" t="e">
        <f>MATCH($A89, 'Spells By School'!H:H, 0)</f>
        <v>#N/A</v>
      </c>
      <c r="R89" s="9">
        <f>MATCH($A89, 'Spells By School'!I:I, 0)</f>
        <v>2</v>
      </c>
      <c r="S89" s="9" t="str">
        <f t="shared" ca="1" si="28"/>
        <v>Wild Magic</v>
      </c>
      <c r="T89" s="9" t="str">
        <f t="shared" ca="1" si="29"/>
        <v>WM</v>
      </c>
      <c r="U89" s="9">
        <f ca="1">IF(ISNA($J89), IF(ISNA($K89), IF(ISNA($L89), IF(ISNA($M89), IF(ISNA($N89), IF(ISNA($O89), IF(ISNA($P89), IF(ISNA($Q89), IF(ISNA($R89), "###error###", MATCH(A89, 'Wand Mapping'!J:J,0)),MATCH(A89, 'Wand Mapping'!I:I,0)),MATCH(A89, 'Wand Mapping'!H:H,0)),MATCH(A89, 'Wand Mapping'!G:G,0)),MATCH(A89, 'Wand Mapping'!F:F,0)),MATCH(A89, 'Wand Mapping'!E:E,0)),MATCH(A89, 'Wand Mapping'!D:D,0)),MATCH(A89, 'Wand Mapping'!C:C,0)),MATCH(A89, 'Wand Mapping'!B:B,0))</f>
        <v>9</v>
      </c>
      <c r="V89" s="9" t="str">
        <f ca="1">INDEX('Wand Mapping'!K:K, U89)</f>
        <v>wand_ai_070</v>
      </c>
      <c r="W89" s="9" t="str">
        <f t="shared" ca="1" si="30"/>
        <v>wand_ai_070_WM</v>
      </c>
      <c r="Z89" s="9" t="str">
        <f t="shared" ca="1" si="31"/>
        <v>wand_ai_070_WM</v>
      </c>
      <c r="AA89" s="9" t="b">
        <v>1</v>
      </c>
      <c r="AH89" s="9" t="b">
        <v>1</v>
      </c>
      <c r="AI89" s="9" t="b">
        <v>1</v>
      </c>
      <c r="AJ89" s="9" t="b">
        <v>1</v>
      </c>
      <c r="AK89" s="9" t="b">
        <v>1</v>
      </c>
      <c r="AL89" s="9" t="b">
        <v>1</v>
      </c>
      <c r="AM89" s="9" t="b">
        <v>1</v>
      </c>
      <c r="AU89" s="9" t="s">
        <v>1991</v>
      </c>
      <c r="AV89" s="55">
        <v>62034</v>
      </c>
      <c r="AW89" s="55">
        <v>62035</v>
      </c>
      <c r="BB89" s="55">
        <v>92034</v>
      </c>
      <c r="BC89" s="55">
        <v>92035</v>
      </c>
      <c r="BD89" s="59">
        <v>2034</v>
      </c>
      <c r="BE89" s="57">
        <f t="shared" si="35"/>
        <v>2035</v>
      </c>
      <c r="BF89" s="57" t="b">
        <f t="shared" si="33"/>
        <v>1</v>
      </c>
      <c r="BG89" s="57" t="b">
        <f t="shared" si="33"/>
        <v>1</v>
      </c>
    </row>
    <row r="90" spans="1:59">
      <c r="A90" s="9" t="s">
        <v>418</v>
      </c>
      <c r="B90" s="9" t="s">
        <v>952</v>
      </c>
      <c r="C90" s="9">
        <v>2</v>
      </c>
      <c r="D90" s="9">
        <v>3</v>
      </c>
      <c r="E90" s="9" t="str">
        <f t="shared" si="34"/>
        <v>BZ-2I03</v>
      </c>
      <c r="F90" s="9" t="s">
        <v>837</v>
      </c>
      <c r="G90" s="9" t="s">
        <v>655</v>
      </c>
      <c r="H90" s="9" t="s">
        <v>652</v>
      </c>
      <c r="J90" s="9" t="e">
        <f>MATCH($A90, 'Spells By School'!A:A, 0)</f>
        <v>#N/A</v>
      </c>
      <c r="K90" s="9" t="e">
        <f>MATCH($A90, 'Spells By School'!B:B, 0)</f>
        <v>#N/A</v>
      </c>
      <c r="L90" s="9" t="e">
        <f>MATCH($A90, 'Spells By School'!C:C, 0)</f>
        <v>#N/A</v>
      </c>
      <c r="M90" s="9" t="e">
        <f>MATCH($A90, 'Spells By School'!D:D, 0)</f>
        <v>#N/A</v>
      </c>
      <c r="N90" s="9" t="e">
        <f>MATCH($A90, 'Spells By School'!E:E, 0)</f>
        <v>#N/A</v>
      </c>
      <c r="O90" s="9" t="e">
        <f>MATCH($A90, 'Spells By School'!F:F, 0)</f>
        <v>#N/A</v>
      </c>
      <c r="P90" s="9" t="e">
        <f ca="1">MATCH($A90, 'Spells By School'!G:G, 0)</f>
        <v>#N/A</v>
      </c>
      <c r="Q90" s="9">
        <f>MATCH($A90, 'Spells By School'!H:H, 0)</f>
        <v>7</v>
      </c>
      <c r="R90" s="9" t="e">
        <f>MATCH($A90, 'Spells By School'!I:I, 0)</f>
        <v>#N/A</v>
      </c>
      <c r="S90" s="9" t="str">
        <f t="shared" ca="1" si="28"/>
        <v>Illusion</v>
      </c>
      <c r="T90" s="9" t="str">
        <f t="shared" ca="1" si="29"/>
        <v>IL</v>
      </c>
      <c r="U90" s="9">
        <f ca="1">IF(ISNA($J90), IF(ISNA($K90), IF(ISNA($L90), IF(ISNA($M90), IF(ISNA($N90), IF(ISNA($O90), IF(ISNA($P90), IF(ISNA($Q90), IF(ISNA($R90), "###error###", MATCH(A90, 'Wand Mapping'!J:J,0)),MATCH(A90, 'Wand Mapping'!I:I,0)),MATCH(A90, 'Wand Mapping'!H:H,0)),MATCH(A90, 'Wand Mapping'!G:G,0)),MATCH(A90, 'Wand Mapping'!F:F,0)),MATCH(A90, 'Wand Mapping'!E:E,0)),MATCH(A90, 'Wand Mapping'!D:D,0)),MATCH(A90, 'Wand Mapping'!C:C,0)),MATCH(A90, 'Wand Mapping'!B:B,0))</f>
        <v>68</v>
      </c>
      <c r="V90" s="9" t="str">
        <f ca="1">INDEX('Wand Mapping'!K:K, U90)</f>
        <v>wand_ai_660</v>
      </c>
      <c r="W90" s="9" t="str">
        <f t="shared" ca="1" si="30"/>
        <v>wand_ai_660_IL</v>
      </c>
      <c r="Z90" s="9" t="str">
        <f t="shared" ca="1" si="31"/>
        <v>wand_ai_660_IL</v>
      </c>
      <c r="AA90" s="9" t="b">
        <v>1</v>
      </c>
      <c r="AD90" s="9" t="b">
        <v>1</v>
      </c>
      <c r="AH90" s="9" t="b">
        <v>1</v>
      </c>
      <c r="AI90" s="9" t="b">
        <v>1</v>
      </c>
      <c r="AJ90" s="9" t="b">
        <v>1</v>
      </c>
      <c r="AK90" s="9" t="b">
        <v>1</v>
      </c>
      <c r="AL90" s="9" t="b">
        <v>1</v>
      </c>
      <c r="AM90" s="9" t="b">
        <v>1</v>
      </c>
      <c r="AV90" s="55">
        <v>62036</v>
      </c>
      <c r="AW90" s="55">
        <v>62037</v>
      </c>
      <c r="AX90" s="55">
        <v>72036</v>
      </c>
      <c r="AY90" s="55">
        <v>72037</v>
      </c>
      <c r="AZ90" s="55">
        <v>82036</v>
      </c>
      <c r="BA90" s="55">
        <v>82037</v>
      </c>
      <c r="BD90" s="59">
        <v>2036</v>
      </c>
      <c r="BE90" s="57">
        <f t="shared" si="35"/>
        <v>2037</v>
      </c>
      <c r="BF90" s="57" t="b">
        <f t="shared" si="33"/>
        <v>1</v>
      </c>
      <c r="BG90" s="57" t="b">
        <f t="shared" si="33"/>
        <v>1</v>
      </c>
    </row>
    <row r="91" spans="1:59">
      <c r="A91" s="29" t="s">
        <v>94</v>
      </c>
      <c r="B91" s="9" t="s">
        <v>953</v>
      </c>
      <c r="C91" s="9">
        <v>2</v>
      </c>
      <c r="D91" s="9">
        <v>3</v>
      </c>
      <c r="E91" s="9" t="str">
        <f t="shared" si="34"/>
        <v>BZ-2J03</v>
      </c>
      <c r="F91" s="9" t="s">
        <v>838</v>
      </c>
      <c r="G91" s="9" t="s">
        <v>655</v>
      </c>
      <c r="H91" s="9" t="s">
        <v>652</v>
      </c>
      <c r="J91" s="9" t="e">
        <f>MATCH($A91, 'Spells By School'!A:A, 0)</f>
        <v>#N/A</v>
      </c>
      <c r="K91" s="9">
        <f>MATCH($A91, 'Spells By School'!B:B, 0)</f>
        <v>37</v>
      </c>
      <c r="L91" s="9" t="e">
        <f>MATCH($A91, 'Spells By School'!C:C, 0)</f>
        <v>#N/A</v>
      </c>
      <c r="M91" s="9" t="e">
        <f>MATCH($A91, 'Spells By School'!D:D, 0)</f>
        <v>#N/A</v>
      </c>
      <c r="N91" s="9" t="e">
        <f>MATCH($A91, 'Spells By School'!E:E, 0)</f>
        <v>#N/A</v>
      </c>
      <c r="O91" s="9" t="e">
        <f>MATCH($A91, 'Spells By School'!F:F, 0)</f>
        <v>#N/A</v>
      </c>
      <c r="P91" s="9" t="e">
        <f ca="1">MATCH($A91, 'Spells By School'!G:G, 0)</f>
        <v>#N/A</v>
      </c>
      <c r="Q91" s="9" t="e">
        <f>MATCH($A91, 'Spells By School'!H:H, 0)</f>
        <v>#N/A</v>
      </c>
      <c r="R91" s="9" t="e">
        <f>MATCH($A91, 'Spells By School'!I:I, 0)</f>
        <v>#N/A</v>
      </c>
      <c r="S91" s="9" t="str">
        <f t="shared" si="28"/>
        <v>Conjuration</v>
      </c>
      <c r="T91" s="9" t="str">
        <f t="shared" si="29"/>
        <v>CO</v>
      </c>
      <c r="U91" s="9">
        <f>IF(ISNA($J91), IF(ISNA($K91), IF(ISNA($L91), IF(ISNA($M91), IF(ISNA($N91), IF(ISNA($O91), IF(ISNA($P91), IF(ISNA($Q91), IF(ISNA($R91), "###error###", MATCH(A91, 'Wand Mapping'!J:J,0)),MATCH(A91, 'Wand Mapping'!I:I,0)),MATCH(A91, 'Wand Mapping'!H:H,0)),MATCH(A91, 'Wand Mapping'!G:G,0)),MATCH(A91, 'Wand Mapping'!F:F,0)),MATCH(A91, 'Wand Mapping'!E:E,0)),MATCH(A91, 'Wand Mapping'!D:D,0)),MATCH(A91, 'Wand Mapping'!C:C,0)),MATCH(A91, 'Wand Mapping'!B:B,0))</f>
        <v>17</v>
      </c>
      <c r="V91" s="9" t="str">
        <f>INDEX('Wand Mapping'!K:K, U91)</f>
        <v>wand_ai_150</v>
      </c>
      <c r="W91" s="9" t="str">
        <f t="shared" si="30"/>
        <v>wand_ai_150_CO</v>
      </c>
      <c r="Z91" s="9" t="str">
        <f t="shared" si="31"/>
        <v>wand_ai_150_CO</v>
      </c>
      <c r="AA91" s="9" t="b">
        <v>1</v>
      </c>
      <c r="AD91" s="9" t="b">
        <v>1</v>
      </c>
      <c r="AH91" s="9" t="b">
        <v>1</v>
      </c>
      <c r="AI91" s="9" t="b">
        <v>1</v>
      </c>
      <c r="AJ91" s="9" t="b">
        <v>1</v>
      </c>
      <c r="AK91" s="9" t="b">
        <v>1</v>
      </c>
      <c r="AL91" s="9" t="b">
        <v>1</v>
      </c>
      <c r="AM91" s="9" t="b">
        <v>1</v>
      </c>
      <c r="AV91" s="55">
        <v>62038</v>
      </c>
      <c r="AW91" s="55">
        <v>62039</v>
      </c>
      <c r="BD91" s="59">
        <v>2038</v>
      </c>
      <c r="BE91" s="57">
        <f t="shared" si="35"/>
        <v>2039</v>
      </c>
      <c r="BF91" s="57" t="b">
        <f t="shared" si="33"/>
        <v>1</v>
      </c>
      <c r="BG91" s="57" t="b">
        <f t="shared" si="33"/>
        <v>1</v>
      </c>
    </row>
    <row r="92" spans="1:59">
      <c r="A92" s="9" t="s">
        <v>854</v>
      </c>
      <c r="B92" s="9" t="s">
        <v>954</v>
      </c>
      <c r="C92" s="9">
        <v>2</v>
      </c>
      <c r="D92" s="9">
        <v>3</v>
      </c>
      <c r="E92" s="9" t="str">
        <f t="shared" si="34"/>
        <v>BZ-2K03</v>
      </c>
      <c r="F92" s="9" t="s">
        <v>839</v>
      </c>
      <c r="G92" s="9" t="s">
        <v>655</v>
      </c>
      <c r="H92" s="9" t="s">
        <v>652</v>
      </c>
      <c r="J92" s="9" t="e">
        <f>MATCH($A92, 'Spells By School'!A:A, 0)</f>
        <v>#N/A</v>
      </c>
      <c r="K92" s="9" t="e">
        <f>MATCH($A92, 'Spells By School'!B:B, 0)</f>
        <v>#N/A</v>
      </c>
      <c r="L92" s="9" t="e">
        <f>MATCH($A92, 'Spells By School'!C:C, 0)</f>
        <v>#N/A</v>
      </c>
      <c r="M92" s="9">
        <f>MATCH($A92, 'Spells By School'!D:D, 0)</f>
        <v>93</v>
      </c>
      <c r="N92" s="9" t="e">
        <f>MATCH($A92, 'Spells By School'!E:E, 0)</f>
        <v>#N/A</v>
      </c>
      <c r="O92" s="9" t="e">
        <f>MATCH($A92, 'Spells By School'!F:F, 0)</f>
        <v>#N/A</v>
      </c>
      <c r="P92" s="9" t="e">
        <f ca="1">MATCH($A92, 'Spells By School'!G:G, 0)</f>
        <v>#N/A</v>
      </c>
      <c r="Q92" s="9" t="e">
        <f>MATCH($A92, 'Spells By School'!H:H, 0)</f>
        <v>#N/A</v>
      </c>
      <c r="R92" s="9" t="e">
        <f>MATCH($A92, 'Spells By School'!I:I, 0)</f>
        <v>#N/A</v>
      </c>
      <c r="S92" s="9" t="str">
        <f t="shared" si="28"/>
        <v>Transmutation</v>
      </c>
      <c r="T92" s="9" t="str">
        <f t="shared" si="29"/>
        <v>TR</v>
      </c>
      <c r="U92" s="9" t="e">
        <f>IF(ISNA($J92), IF(ISNA($K92), IF(ISNA($L92), IF(ISNA($M92), IF(ISNA($N92), IF(ISNA($O92), IF(ISNA($P92), IF(ISNA($Q92), IF(ISNA($R92), "###error###", MATCH(A92, 'Wand Mapping'!J:J,0)),MATCH(A92, 'Wand Mapping'!I:I,0)),MATCH(A92, 'Wand Mapping'!H:H,0)),MATCH(A92, 'Wand Mapping'!G:G,0)),MATCH(A92, 'Wand Mapping'!F:F,0)),MATCH(A92, 'Wand Mapping'!E:E,0)),MATCH(A92, 'Wand Mapping'!D:D,0)),MATCH(A92, 'Wand Mapping'!C:C,0)),MATCH(A92, 'Wand Mapping'!B:B,0))</f>
        <v>#N/A</v>
      </c>
      <c r="V92" s="9" t="e">
        <f>INDEX('Wand Mapping'!K:K, U92)</f>
        <v>#N/A</v>
      </c>
      <c r="W92" s="9" t="e">
        <f t="shared" si="30"/>
        <v>#N/A</v>
      </c>
      <c r="X92" s="60" t="s">
        <v>1965</v>
      </c>
      <c r="Z92" s="9" t="str">
        <f t="shared" si="31"/>
        <v>wand_ai_080_TR</v>
      </c>
      <c r="AA92" s="9" t="b">
        <v>1</v>
      </c>
      <c r="AD92" s="9" t="b">
        <v>1</v>
      </c>
      <c r="AH92" s="9" t="b">
        <v>1</v>
      </c>
      <c r="AI92" s="9" t="b">
        <v>1</v>
      </c>
      <c r="AJ92" s="9" t="b">
        <v>1</v>
      </c>
      <c r="AK92" s="9" t="b">
        <v>1</v>
      </c>
      <c r="AL92" s="9" t="b">
        <v>1</v>
      </c>
      <c r="AM92" s="9" t="b">
        <v>1</v>
      </c>
      <c r="AV92" s="55">
        <v>62040</v>
      </c>
      <c r="AW92" s="55">
        <v>62041</v>
      </c>
      <c r="BD92" s="59">
        <v>2040</v>
      </c>
      <c r="BE92" s="57">
        <f t="shared" si="35"/>
        <v>2041</v>
      </c>
      <c r="BF92" s="57" t="b">
        <f t="shared" si="33"/>
        <v>1</v>
      </c>
      <c r="BG92" s="57" t="b">
        <f t="shared" si="33"/>
        <v>1</v>
      </c>
    </row>
    <row r="93" spans="1:59">
      <c r="A93" s="9" t="s">
        <v>474</v>
      </c>
      <c r="B93" s="9" t="s">
        <v>1921</v>
      </c>
      <c r="C93" s="9">
        <v>2</v>
      </c>
      <c r="D93" s="9">
        <v>3</v>
      </c>
      <c r="E93" s="9" t="str">
        <f t="shared" si="34"/>
        <v>BZ-Y603</v>
      </c>
      <c r="F93" s="9" t="s">
        <v>1424</v>
      </c>
      <c r="G93" s="9" t="s">
        <v>655</v>
      </c>
      <c r="H93" s="9" t="s">
        <v>656</v>
      </c>
      <c r="J93" s="9" t="e">
        <f>MATCH($A93, 'Spells By School'!A:A, 0)</f>
        <v>#N/A</v>
      </c>
      <c r="K93" s="9" t="e">
        <f>MATCH($A93, 'Spells By School'!B:B, 0)</f>
        <v>#N/A</v>
      </c>
      <c r="L93" s="9" t="e">
        <f>MATCH($A93, 'Spells By School'!C:C, 0)</f>
        <v>#N/A</v>
      </c>
      <c r="M93" s="9" t="e">
        <f>MATCH($A93, 'Spells By School'!D:D, 0)</f>
        <v>#N/A</v>
      </c>
      <c r="N93" s="9">
        <f>MATCH($A93, 'Spells By School'!E:E, 0)</f>
        <v>67</v>
      </c>
      <c r="O93" s="9" t="e">
        <f>MATCH($A93, 'Spells By School'!F:F, 0)</f>
        <v>#N/A</v>
      </c>
      <c r="P93" s="9" t="e">
        <f ca="1">MATCH($A93, 'Spells By School'!G:G, 0)</f>
        <v>#N/A</v>
      </c>
      <c r="Q93" s="9" t="e">
        <f>MATCH($A93, 'Spells By School'!H:H, 0)</f>
        <v>#N/A</v>
      </c>
      <c r="R93" s="9" t="e">
        <f>MATCH($A93, 'Spells By School'!I:I, 0)</f>
        <v>#N/A</v>
      </c>
      <c r="S93" s="9" t="str">
        <f t="shared" si="28"/>
        <v>Invocation</v>
      </c>
      <c r="T93" s="9" t="str">
        <f t="shared" si="29"/>
        <v>EV</v>
      </c>
      <c r="U93" s="9">
        <f>IF(ISNA($J93), IF(ISNA($K93), IF(ISNA($L93), IF(ISNA($M93), IF(ISNA($N93), IF(ISNA($O93), IF(ISNA($P93), IF(ISNA($Q93), IF(ISNA($R93), "###error###", MATCH(A93, 'Wand Mapping'!J:J,0)),MATCH(A93, 'Wand Mapping'!I:I,0)),MATCH(A93, 'Wand Mapping'!H:H,0)),MATCH(A93, 'Wand Mapping'!G:G,0)),MATCH(A93, 'Wand Mapping'!F:F,0)),MATCH(A93, 'Wand Mapping'!E:E,0)),MATCH(A93, 'Wand Mapping'!D:D,0)),MATCH(A93, 'Wand Mapping'!C:C,0)),MATCH(A93, 'Wand Mapping'!B:B,0))</f>
        <v>77</v>
      </c>
      <c r="V93" s="9" t="str">
        <f>INDEX('Wand Mapping'!K:K, U93)</f>
        <v>wand_ai_750</v>
      </c>
      <c r="W93" s="9" t="str">
        <f t="shared" si="30"/>
        <v>wand_ai_750_EV</v>
      </c>
      <c r="Z93" s="9" t="str">
        <f t="shared" si="31"/>
        <v>wand_ai_750_EV</v>
      </c>
      <c r="AA93" s="9" t="b">
        <v>1</v>
      </c>
      <c r="AD93" s="9" t="b">
        <v>1</v>
      </c>
      <c r="AH93" s="9" t="b">
        <v>1</v>
      </c>
      <c r="AI93" s="9" t="b">
        <v>1</v>
      </c>
      <c r="AJ93" s="9" t="b">
        <v>1</v>
      </c>
      <c r="AK93" s="9" t="b">
        <v>1</v>
      </c>
      <c r="AL93" s="9" t="b">
        <v>1</v>
      </c>
      <c r="AM93" s="9" t="b">
        <v>1</v>
      </c>
      <c r="AX93" s="55">
        <v>72042</v>
      </c>
      <c r="AY93" s="55">
        <v>72043</v>
      </c>
      <c r="BD93" s="59">
        <v>2042</v>
      </c>
      <c r="BE93" s="57">
        <f t="shared" si="35"/>
        <v>2043</v>
      </c>
      <c r="BF93" s="57" t="b">
        <f t="shared" si="33"/>
        <v>1</v>
      </c>
      <c r="BG93" s="57" t="b">
        <f t="shared" si="33"/>
        <v>1</v>
      </c>
    </row>
    <row r="94" spans="1:59">
      <c r="A94" s="9" t="s">
        <v>635</v>
      </c>
      <c r="B94" s="9" t="s">
        <v>1922</v>
      </c>
      <c r="C94" s="9">
        <v>2</v>
      </c>
      <c r="D94" s="9">
        <v>3</v>
      </c>
      <c r="E94" s="9" t="str">
        <f t="shared" si="34"/>
        <v>BZ-Y703</v>
      </c>
      <c r="F94" s="9" t="s">
        <v>1425</v>
      </c>
      <c r="G94" s="9" t="s">
        <v>655</v>
      </c>
      <c r="H94" s="9" t="s">
        <v>656</v>
      </c>
      <c r="J94" s="9" t="e">
        <f>MATCH($A94, 'Spells By School'!A:A, 0)</f>
        <v>#N/A</v>
      </c>
      <c r="K94" s="9" t="e">
        <f>MATCH($A94, 'Spells By School'!B:B, 0)</f>
        <v>#N/A</v>
      </c>
      <c r="L94" s="9" t="e">
        <f>MATCH($A94, 'Spells By School'!C:C, 0)</f>
        <v>#N/A</v>
      </c>
      <c r="M94" s="9" t="e">
        <f>MATCH($A94, 'Spells By School'!D:D, 0)</f>
        <v>#N/A</v>
      </c>
      <c r="N94" s="9">
        <f>MATCH($A94, 'Spells By School'!E:E, 0)</f>
        <v>19</v>
      </c>
      <c r="O94" s="9" t="e">
        <f>MATCH($A94, 'Spells By School'!F:F, 0)</f>
        <v>#N/A</v>
      </c>
      <c r="P94" s="9" t="e">
        <f ca="1">MATCH($A94, 'Spells By School'!G:G, 0)</f>
        <v>#N/A</v>
      </c>
      <c r="Q94" s="9" t="e">
        <f>MATCH($A94, 'Spells By School'!H:H, 0)</f>
        <v>#N/A</v>
      </c>
      <c r="R94" s="9" t="e">
        <f>MATCH($A94, 'Spells By School'!I:I, 0)</f>
        <v>#N/A</v>
      </c>
      <c r="S94" s="9" t="str">
        <f t="shared" si="28"/>
        <v>Invocation</v>
      </c>
      <c r="T94" s="9" t="str">
        <f t="shared" si="29"/>
        <v>EV</v>
      </c>
      <c r="U94" s="9">
        <f>IF(ISNA($J94), IF(ISNA($K94), IF(ISNA($L94), IF(ISNA($M94), IF(ISNA($N94), IF(ISNA($O94), IF(ISNA($P94), IF(ISNA($Q94), IF(ISNA($R94), "###error###", MATCH(A94, 'Wand Mapping'!J:J,0)),MATCH(A94, 'Wand Mapping'!I:I,0)),MATCH(A94, 'Wand Mapping'!H:H,0)),MATCH(A94, 'Wand Mapping'!G:G,0)),MATCH(A94, 'Wand Mapping'!F:F,0)),MATCH(A94, 'Wand Mapping'!E:E,0)),MATCH(A94, 'Wand Mapping'!D:D,0)),MATCH(A94, 'Wand Mapping'!C:C,0)),MATCH(A94, 'Wand Mapping'!B:B,0))</f>
        <v>101</v>
      </c>
      <c r="V94" s="9" t="str">
        <f>INDEX('Wand Mapping'!K:K, U94)</f>
        <v>wand_ai_990</v>
      </c>
      <c r="W94" s="9" t="str">
        <f t="shared" si="30"/>
        <v>wand_ai_990_EV</v>
      </c>
      <c r="Z94" s="9" t="str">
        <f t="shared" si="31"/>
        <v>wand_ai_990_EV</v>
      </c>
      <c r="AA94" s="9" t="b">
        <v>1</v>
      </c>
      <c r="AD94" s="9" t="b">
        <v>1</v>
      </c>
      <c r="AH94" s="9" t="b">
        <v>1</v>
      </c>
      <c r="AI94" s="9" t="b">
        <v>1</v>
      </c>
      <c r="AJ94" s="9" t="b">
        <v>1</v>
      </c>
      <c r="AK94" s="9" t="b">
        <v>1</v>
      </c>
      <c r="AL94" s="9" t="b">
        <v>1</v>
      </c>
      <c r="AM94" s="9" t="b">
        <v>1</v>
      </c>
      <c r="AN94" s="9" t="b">
        <v>1</v>
      </c>
      <c r="AX94" s="55">
        <v>72044</v>
      </c>
      <c r="AY94" s="55">
        <v>72045</v>
      </c>
      <c r="BD94" s="59">
        <v>2044</v>
      </c>
      <c r="BE94" s="57">
        <f t="shared" si="35"/>
        <v>2045</v>
      </c>
      <c r="BF94" s="57" t="b">
        <f t="shared" si="33"/>
        <v>1</v>
      </c>
      <c r="BG94" s="57" t="b">
        <f t="shared" si="33"/>
        <v>1</v>
      </c>
    </row>
    <row r="95" spans="1:59">
      <c r="A95" s="9" t="s">
        <v>621</v>
      </c>
      <c r="B95" s="9" t="s">
        <v>1923</v>
      </c>
      <c r="C95" s="9">
        <v>2</v>
      </c>
      <c r="D95" s="9">
        <v>3</v>
      </c>
      <c r="E95" s="9" t="str">
        <f t="shared" si="34"/>
        <v>BZ-Y803</v>
      </c>
      <c r="F95" s="9" t="s">
        <v>1426</v>
      </c>
      <c r="G95" s="9" t="s">
        <v>655</v>
      </c>
      <c r="H95" s="9" t="s">
        <v>656</v>
      </c>
      <c r="J95" s="9" t="e">
        <f>MATCH($A95, 'Spells By School'!A:A, 0)</f>
        <v>#N/A</v>
      </c>
      <c r="K95" s="9" t="e">
        <f>MATCH($A95, 'Spells By School'!B:B, 0)</f>
        <v>#N/A</v>
      </c>
      <c r="L95" s="9" t="e">
        <f>MATCH($A95, 'Spells By School'!C:C, 0)</f>
        <v>#N/A</v>
      </c>
      <c r="M95" s="9">
        <f>MATCH($A95, 'Spells By School'!D:D, 0)</f>
        <v>10</v>
      </c>
      <c r="N95" s="9" t="e">
        <f>MATCH($A95, 'Spells By School'!E:E, 0)</f>
        <v>#N/A</v>
      </c>
      <c r="O95" s="9" t="e">
        <f>MATCH($A95, 'Spells By School'!F:F, 0)</f>
        <v>#N/A</v>
      </c>
      <c r="P95" s="9" t="e">
        <f ca="1">MATCH($A95, 'Spells By School'!G:G, 0)</f>
        <v>#N/A</v>
      </c>
      <c r="Q95" s="9" t="e">
        <f>MATCH($A95, 'Spells By School'!H:H, 0)</f>
        <v>#N/A</v>
      </c>
      <c r="R95" s="9" t="e">
        <f>MATCH($A95, 'Spells By School'!I:I, 0)</f>
        <v>#N/A</v>
      </c>
      <c r="S95" s="9" t="str">
        <f t="shared" si="28"/>
        <v>Transmutation</v>
      </c>
      <c r="T95" s="9" t="str">
        <f t="shared" si="29"/>
        <v>TR</v>
      </c>
      <c r="U95" s="9">
        <f>IF(ISNA($J95), IF(ISNA($K95), IF(ISNA($L95), IF(ISNA($M95), IF(ISNA($N95), IF(ISNA($O95), IF(ISNA($P95), IF(ISNA($Q95), IF(ISNA($R95), "###error###", MATCH(A95, 'Wand Mapping'!J:J,0)),MATCH(A95, 'Wand Mapping'!I:I,0)),MATCH(A95, 'Wand Mapping'!H:H,0)),MATCH(A95, 'Wand Mapping'!G:G,0)),MATCH(A95, 'Wand Mapping'!F:F,0)),MATCH(A95, 'Wand Mapping'!E:E,0)),MATCH(A95, 'Wand Mapping'!D:D,0)),MATCH(A95, 'Wand Mapping'!C:C,0)),MATCH(A95, 'Wand Mapping'!B:B,0))</f>
        <v>99</v>
      </c>
      <c r="V95" s="9" t="str">
        <f>INDEX('Wand Mapping'!K:K, U95)</f>
        <v>wand_ai_970</v>
      </c>
      <c r="W95" s="9" t="str">
        <f t="shared" si="30"/>
        <v>wand_ai_970_TR</v>
      </c>
      <c r="Z95" s="9" t="str">
        <f t="shared" si="31"/>
        <v>wand_ai_970_TR</v>
      </c>
      <c r="AA95" s="9" t="b">
        <v>1</v>
      </c>
      <c r="AD95" s="9" t="b">
        <v>1</v>
      </c>
      <c r="AH95" s="9" t="b">
        <v>1</v>
      </c>
      <c r="AI95" s="9" t="b">
        <v>1</v>
      </c>
      <c r="AJ95" s="9" t="b">
        <v>1</v>
      </c>
      <c r="AK95" s="9" t="b">
        <v>1</v>
      </c>
      <c r="AL95" s="9" t="b">
        <v>1</v>
      </c>
      <c r="AM95" s="9" t="b">
        <v>1</v>
      </c>
      <c r="AN95" s="9" t="b">
        <v>1</v>
      </c>
      <c r="AX95" s="55">
        <v>72046</v>
      </c>
      <c r="AY95" s="55">
        <v>72047</v>
      </c>
      <c r="BD95" s="59">
        <v>2046</v>
      </c>
      <c r="BE95" s="57">
        <f t="shared" si="35"/>
        <v>2047</v>
      </c>
      <c r="BF95" s="57" t="b">
        <f t="shared" si="33"/>
        <v>1</v>
      </c>
      <c r="BG95" s="57" t="b">
        <f t="shared" si="33"/>
        <v>1</v>
      </c>
    </row>
    <row r="96" spans="1:59">
      <c r="A96" s="63" t="s">
        <v>2024</v>
      </c>
      <c r="B96" s="63" t="s">
        <v>2023</v>
      </c>
      <c r="C96" s="9">
        <v>2</v>
      </c>
      <c r="D96" s="9">
        <v>3</v>
      </c>
      <c r="E96" s="9" t="str">
        <f t="shared" si="34"/>
        <v>BZ-YI03</v>
      </c>
      <c r="G96" s="9" t="s">
        <v>655</v>
      </c>
      <c r="H96" s="9" t="s">
        <v>654</v>
      </c>
      <c r="AA96" s="9" t="b">
        <v>1</v>
      </c>
      <c r="AB96" s="9" t="b">
        <v>1</v>
      </c>
      <c r="AC96" s="9" t="b">
        <v>1</v>
      </c>
      <c r="AD96" s="9" t="b">
        <v>1</v>
      </c>
      <c r="AE96" s="9" t="b">
        <v>1</v>
      </c>
      <c r="AF96" s="9" t="b">
        <v>1</v>
      </c>
      <c r="AG96" s="9" t="b">
        <v>1</v>
      </c>
      <c r="AH96" s="9" t="b">
        <v>1</v>
      </c>
      <c r="AI96" s="9" t="b">
        <v>1</v>
      </c>
      <c r="AJ96" s="9" t="b">
        <v>1</v>
      </c>
      <c r="AK96" s="9" t="b">
        <v>1</v>
      </c>
      <c r="AL96" s="9" t="b">
        <v>1</v>
      </c>
      <c r="AM96" s="9" t="b">
        <v>1</v>
      </c>
      <c r="AZ96" s="55">
        <v>82048</v>
      </c>
      <c r="BA96" s="55">
        <v>82049</v>
      </c>
      <c r="BD96" s="59">
        <v>2048</v>
      </c>
      <c r="BE96" s="57">
        <f t="shared" si="35"/>
        <v>2049</v>
      </c>
      <c r="BF96" s="57" t="b">
        <f t="shared" si="33"/>
        <v>1</v>
      </c>
      <c r="BG96" s="57" t="b">
        <f t="shared" si="33"/>
        <v>1</v>
      </c>
    </row>
    <row r="97" spans="1:59">
      <c r="A97" s="9" t="s">
        <v>162</v>
      </c>
      <c r="B97" s="9" t="s">
        <v>1697</v>
      </c>
      <c r="C97" s="9">
        <v>2</v>
      </c>
      <c r="D97" s="9">
        <v>3</v>
      </c>
      <c r="E97" s="9" t="str">
        <f t="shared" si="34"/>
        <v>BZ-OB03</v>
      </c>
      <c r="F97" s="9" t="s">
        <v>1523</v>
      </c>
      <c r="G97" s="9" t="s">
        <v>655</v>
      </c>
      <c r="H97" s="9" t="s">
        <v>654</v>
      </c>
      <c r="J97" s="9" t="e">
        <f>MATCH($A97, 'Spells By School'!A:A, 0)</f>
        <v>#N/A</v>
      </c>
      <c r="K97" s="9">
        <f>MATCH($A97, 'Spells By School'!B:B, 0)</f>
        <v>61</v>
      </c>
      <c r="L97" s="9" t="e">
        <f>MATCH($A97, 'Spells By School'!C:C, 0)</f>
        <v>#N/A</v>
      </c>
      <c r="M97" s="9" t="e">
        <f>MATCH($A97, 'Spells By School'!D:D, 0)</f>
        <v>#N/A</v>
      </c>
      <c r="N97" s="9" t="e">
        <f>MATCH($A97, 'Spells By School'!E:E, 0)</f>
        <v>#N/A</v>
      </c>
      <c r="O97" s="9" t="e">
        <f>MATCH($A97, 'Spells By School'!F:F, 0)</f>
        <v>#N/A</v>
      </c>
      <c r="P97" s="9" t="e">
        <f ca="1">MATCH($A97, 'Spells By School'!G:G, 0)</f>
        <v>#N/A</v>
      </c>
      <c r="Q97" s="9" t="e">
        <f>MATCH($A97, 'Spells By School'!H:H, 0)</f>
        <v>#N/A</v>
      </c>
      <c r="R97" s="9" t="e">
        <f>MATCH($A97, 'Spells By School'!I:I, 0)</f>
        <v>#N/A</v>
      </c>
      <c r="S97" s="9" t="str">
        <f t="shared" ref="S97:S106" si="36">IF(ISNA($J97), IF(ISNA($K97), IF(ISNA($L97), IF(ISNA($M97), IF(ISNA($N97), IF(ISNA($O97), IF(ISNA($P97), IF(ISNA($Q97), IF(ISNA($R97), "###error###", R$1),Q$1),P$1),O$1),N$1),M$1),L$1),K$1),J$1)</f>
        <v>Conjuration</v>
      </c>
      <c r="T97" s="9" t="str">
        <f t="shared" ref="T97:T106" si="37">IF(ISNA($J97), IF(ISNA($K97), IF(ISNA($L97), IF(ISNA($M97), IF(ISNA($N97), IF(ISNA($O97), IF(ISNA($P97), IF(ISNA($Q97), IF(ISNA($R97), "###error###", "WM"),"IL"),"NE"),"EN"),"EV"),"TR"),"DI"),"CO"),"AB")</f>
        <v>CO</v>
      </c>
      <c r="U97" s="9">
        <f>IF(ISNA($J97), IF(ISNA($K97), IF(ISNA($L97), IF(ISNA($M97), IF(ISNA($N97), IF(ISNA($O97), IF(ISNA($P97), IF(ISNA($Q97), IF(ISNA($R97), "###error###", MATCH(A97, 'Wand Mapping'!J:J,0)),MATCH(A97, 'Wand Mapping'!I:I,0)),MATCH(A97, 'Wand Mapping'!H:H,0)),MATCH(A97, 'Wand Mapping'!G:G,0)),MATCH(A97, 'Wand Mapping'!F:F,0)),MATCH(A97, 'Wand Mapping'!E:E,0)),MATCH(A97, 'Wand Mapping'!D:D,0)),MATCH(A97, 'Wand Mapping'!C:C,0)),MATCH(A97, 'Wand Mapping'!B:B,0))</f>
        <v>29</v>
      </c>
      <c r="V97" s="9" t="str">
        <f>INDEX('Wand Mapping'!K:K, U97)</f>
        <v>wand_ai_270</v>
      </c>
      <c r="W97" s="9" t="str">
        <f t="shared" ref="W97:W106" si="38">_xlfn.CONCAT(V97, "_", T97)</f>
        <v>wand_ai_270_CO</v>
      </c>
      <c r="Z97" s="9" t="str">
        <f t="shared" ref="Z97:Z106" si="39">IF(ISBLANK(X97), W97, X97)</f>
        <v>wand_ai_270_CO</v>
      </c>
      <c r="AA97" s="9" t="b">
        <v>1</v>
      </c>
      <c r="AD97" s="9" t="b">
        <v>1</v>
      </c>
      <c r="AH97" s="9" t="b">
        <v>1</v>
      </c>
      <c r="AI97" s="9" t="b">
        <v>1</v>
      </c>
      <c r="AJ97" s="9" t="b">
        <v>1</v>
      </c>
      <c r="AK97" s="9" t="b">
        <v>1</v>
      </c>
      <c r="AL97" s="9" t="b">
        <v>1</v>
      </c>
      <c r="AM97" s="9" t="b">
        <v>1</v>
      </c>
      <c r="AZ97" s="55">
        <v>82050</v>
      </c>
      <c r="BA97" s="55">
        <v>82051</v>
      </c>
      <c r="BD97" s="9">
        <v>2050</v>
      </c>
      <c r="BE97" s="57">
        <f t="shared" si="35"/>
        <v>2051</v>
      </c>
      <c r="BF97" s="57" t="b">
        <f t="shared" si="33"/>
        <v>1</v>
      </c>
      <c r="BG97" s="57" t="b">
        <f t="shared" si="33"/>
        <v>1</v>
      </c>
    </row>
    <row r="98" spans="1:59">
      <c r="A98" s="35" t="s">
        <v>603</v>
      </c>
      <c r="B98" s="9" t="s">
        <v>1698</v>
      </c>
      <c r="C98" s="9">
        <v>2</v>
      </c>
      <c r="D98" s="9">
        <v>3</v>
      </c>
      <c r="E98" s="9" t="str">
        <f t="shared" si="34"/>
        <v>BZ-OC03</v>
      </c>
      <c r="F98" s="9" t="s">
        <v>1524</v>
      </c>
      <c r="G98" s="9" t="s">
        <v>655</v>
      </c>
      <c r="H98" s="9" t="s">
        <v>654</v>
      </c>
      <c r="J98" s="9" t="e">
        <f>MATCH($A98, 'Spells By School'!A:A, 0)</f>
        <v>#N/A</v>
      </c>
      <c r="K98" s="9" t="e">
        <f>MATCH($A98, 'Spells By School'!B:B, 0)</f>
        <v>#N/A</v>
      </c>
      <c r="L98" s="9" t="e">
        <f>MATCH($A98, 'Spells By School'!C:C, 0)</f>
        <v>#N/A</v>
      </c>
      <c r="M98" s="9">
        <f>MATCH($A98, 'Spells By School'!D:D, 0)</f>
        <v>33</v>
      </c>
      <c r="N98" s="9" t="e">
        <f>MATCH($A98, 'Spells By School'!E:E, 0)</f>
        <v>#N/A</v>
      </c>
      <c r="O98" s="9" t="e">
        <f>MATCH($A98, 'Spells By School'!F:F, 0)</f>
        <v>#N/A</v>
      </c>
      <c r="P98" s="9" t="e">
        <f ca="1">MATCH($A98, 'Spells By School'!G:G, 0)</f>
        <v>#N/A</v>
      </c>
      <c r="Q98" s="9" t="e">
        <f>MATCH($A98, 'Spells By School'!H:H, 0)</f>
        <v>#N/A</v>
      </c>
      <c r="R98" s="9" t="e">
        <f>MATCH($A98, 'Spells By School'!I:I, 0)</f>
        <v>#N/A</v>
      </c>
      <c r="S98" s="9" t="str">
        <f t="shared" si="36"/>
        <v>Transmutation</v>
      </c>
      <c r="T98" s="9" t="str">
        <f t="shared" si="37"/>
        <v>TR</v>
      </c>
      <c r="U98" s="9">
        <f>IF(ISNA($J98), IF(ISNA($K98), IF(ISNA($L98), IF(ISNA($M98), IF(ISNA($N98), IF(ISNA($O98), IF(ISNA($P98), IF(ISNA($Q98), IF(ISNA($R98), "###error###", MATCH(A98, 'Wand Mapping'!J:J,0)),MATCH(A98, 'Wand Mapping'!I:I,0)),MATCH(A98, 'Wand Mapping'!H:H,0)),MATCH(A98, 'Wand Mapping'!G:G,0)),MATCH(A98, 'Wand Mapping'!F:F,0)),MATCH(A98, 'Wand Mapping'!E:E,0)),MATCH(A98, 'Wand Mapping'!D:D,0)),MATCH(A98, 'Wand Mapping'!C:C,0)),MATCH(A98, 'Wand Mapping'!B:B,0))</f>
        <v>96</v>
      </c>
      <c r="V98" s="9" t="str">
        <f>INDEX('Wand Mapping'!K:K, U98)</f>
        <v>wand_ai_940</v>
      </c>
      <c r="W98" s="9" t="str">
        <f t="shared" si="38"/>
        <v>wand_ai_940_TR</v>
      </c>
      <c r="Z98" s="9" t="str">
        <f t="shared" si="39"/>
        <v>wand_ai_940_TR</v>
      </c>
      <c r="AA98" s="9" t="b">
        <v>1</v>
      </c>
      <c r="AD98" s="9" t="b">
        <v>1</v>
      </c>
      <c r="AH98" s="9" t="b">
        <v>1</v>
      </c>
      <c r="AI98" s="9" t="b">
        <v>1</v>
      </c>
      <c r="AJ98" s="9" t="b">
        <v>1</v>
      </c>
      <c r="AK98" s="9" t="b">
        <v>1</v>
      </c>
      <c r="AL98" s="9" t="b">
        <v>1</v>
      </c>
      <c r="AM98" s="9" t="b">
        <v>1</v>
      </c>
      <c r="AZ98" s="55">
        <v>82052</v>
      </c>
      <c r="BA98" s="55">
        <v>82053</v>
      </c>
      <c r="BD98" s="9">
        <v>2052</v>
      </c>
      <c r="BE98" s="57">
        <f t="shared" si="35"/>
        <v>2053</v>
      </c>
      <c r="BF98" s="57" t="b">
        <f t="shared" si="33"/>
        <v>1</v>
      </c>
      <c r="BG98" s="57" t="b">
        <f t="shared" si="33"/>
        <v>1</v>
      </c>
    </row>
    <row r="99" spans="1:59">
      <c r="A99" s="9" t="s">
        <v>388</v>
      </c>
      <c r="B99" s="9" t="s">
        <v>1699</v>
      </c>
      <c r="C99" s="9">
        <v>2</v>
      </c>
      <c r="D99" s="9">
        <v>3</v>
      </c>
      <c r="E99" s="9" t="str">
        <f t="shared" si="34"/>
        <v>BZ-OD03</v>
      </c>
      <c r="F99" s="9" t="s">
        <v>1525</v>
      </c>
      <c r="G99" s="9" t="s">
        <v>655</v>
      </c>
      <c r="H99" s="9" t="s">
        <v>654</v>
      </c>
      <c r="J99" s="9">
        <f>MATCH($A99, 'Spells By School'!A:A, 0)</f>
        <v>39</v>
      </c>
      <c r="K99" s="9" t="e">
        <f>MATCH($A99, 'Spells By School'!B:B, 0)</f>
        <v>#N/A</v>
      </c>
      <c r="L99" s="9" t="e">
        <f>MATCH($A99, 'Spells By School'!C:C, 0)</f>
        <v>#N/A</v>
      </c>
      <c r="M99" s="9" t="e">
        <f>MATCH($A99, 'Spells By School'!D:D, 0)</f>
        <v>#N/A</v>
      </c>
      <c r="N99" s="9" t="e">
        <f>MATCH($A99, 'Spells By School'!E:E, 0)</f>
        <v>#N/A</v>
      </c>
      <c r="O99" s="9" t="e">
        <f>MATCH($A99, 'Spells By School'!F:F, 0)</f>
        <v>#N/A</v>
      </c>
      <c r="P99" s="9" t="e">
        <f ca="1">MATCH($A99, 'Spells By School'!G:G, 0)</f>
        <v>#N/A</v>
      </c>
      <c r="Q99" s="9" t="e">
        <f>MATCH($A99, 'Spells By School'!H:H, 0)</f>
        <v>#N/A</v>
      </c>
      <c r="R99" s="9" t="e">
        <f>MATCH($A99, 'Spells By School'!I:I, 0)</f>
        <v>#N/A</v>
      </c>
      <c r="S99" s="9" t="str">
        <f t="shared" si="36"/>
        <v>Abjuration</v>
      </c>
      <c r="T99" s="9" t="str">
        <f t="shared" si="37"/>
        <v>AB</v>
      </c>
      <c r="U99" s="9">
        <f>IF(ISNA($J99), IF(ISNA($K99), IF(ISNA($L99), IF(ISNA($M99), IF(ISNA($N99), IF(ISNA($O99), IF(ISNA($P99), IF(ISNA($Q99), IF(ISNA($R99), "###error###", MATCH(A99, 'Wand Mapping'!J:J,0)),MATCH(A99, 'Wand Mapping'!I:I,0)),MATCH(A99, 'Wand Mapping'!H:H,0)),MATCH(A99, 'Wand Mapping'!G:G,0)),MATCH(A99, 'Wand Mapping'!F:F,0)),MATCH(A99, 'Wand Mapping'!E:E,0)),MATCH(A99, 'Wand Mapping'!D:D,0)),MATCH(A99, 'Wand Mapping'!C:C,0)),MATCH(A99, 'Wand Mapping'!B:B,0))</f>
        <v>64</v>
      </c>
      <c r="V99" s="9" t="str">
        <f>INDEX('Wand Mapping'!K:K, U99)</f>
        <v>wand_ai_620</v>
      </c>
      <c r="W99" s="9" t="str">
        <f t="shared" si="38"/>
        <v>wand_ai_620_AB</v>
      </c>
      <c r="Z99" s="9" t="str">
        <f t="shared" si="39"/>
        <v>wand_ai_620_AB</v>
      </c>
      <c r="AA99" s="9" t="b">
        <v>1</v>
      </c>
      <c r="AD99" s="9" t="b">
        <v>1</v>
      </c>
      <c r="AH99" s="9" t="b">
        <v>1</v>
      </c>
      <c r="AI99" s="9" t="b">
        <v>1</v>
      </c>
      <c r="AJ99" s="9" t="b">
        <v>1</v>
      </c>
      <c r="AK99" s="9" t="b">
        <v>1</v>
      </c>
      <c r="AL99" s="9" t="b">
        <v>1</v>
      </c>
      <c r="AM99" s="9" t="b">
        <v>1</v>
      </c>
      <c r="AZ99" s="55">
        <v>82054</v>
      </c>
      <c r="BA99" s="55">
        <v>82055</v>
      </c>
      <c r="BD99" s="9">
        <v>2054</v>
      </c>
      <c r="BE99" s="57">
        <f t="shared" si="35"/>
        <v>2055</v>
      </c>
      <c r="BF99" s="57" t="b">
        <f t="shared" si="33"/>
        <v>1</v>
      </c>
      <c r="BG99" s="57" t="b">
        <f t="shared" si="33"/>
        <v>1</v>
      </c>
    </row>
    <row r="100" spans="1:59">
      <c r="A100" s="9" t="s">
        <v>392</v>
      </c>
      <c r="B100" s="9" t="s">
        <v>1700</v>
      </c>
      <c r="C100" s="9">
        <v>2</v>
      </c>
      <c r="D100" s="9">
        <v>3</v>
      </c>
      <c r="E100" s="9" t="str">
        <f t="shared" si="34"/>
        <v>BZ-OE03</v>
      </c>
      <c r="F100" s="9" t="s">
        <v>1526</v>
      </c>
      <c r="G100" s="9" t="s">
        <v>655</v>
      </c>
      <c r="H100" s="9" t="s">
        <v>654</v>
      </c>
      <c r="J100" s="9" t="e">
        <f>MATCH($A100, 'Spells By School'!A:A, 0)</f>
        <v>#N/A</v>
      </c>
      <c r="K100" s="9" t="e">
        <f>MATCH($A100, 'Spells By School'!B:B, 0)</f>
        <v>#N/A</v>
      </c>
      <c r="L100" s="9" t="e">
        <f>MATCH($A100, 'Spells By School'!C:C, 0)</f>
        <v>#N/A</v>
      </c>
      <c r="M100" s="9" t="e">
        <f>MATCH($A100, 'Spells By School'!D:D, 0)</f>
        <v>#N/A</v>
      </c>
      <c r="N100" s="9" t="e">
        <f>MATCH($A100, 'Spells By School'!E:E, 0)</f>
        <v>#N/A</v>
      </c>
      <c r="O100" s="9">
        <f>MATCH($A100, 'Spells By School'!F:F, 0)</f>
        <v>33</v>
      </c>
      <c r="P100" s="9" t="e">
        <f ca="1">MATCH($A100, 'Spells By School'!G:G, 0)</f>
        <v>#N/A</v>
      </c>
      <c r="Q100" s="9" t="e">
        <f>MATCH($A100, 'Spells By School'!H:H, 0)</f>
        <v>#N/A</v>
      </c>
      <c r="R100" s="9" t="e">
        <f>MATCH($A100, 'Spells By School'!I:I, 0)</f>
        <v>#N/A</v>
      </c>
      <c r="S100" s="9" t="str">
        <f t="shared" si="36"/>
        <v>Enchantment</v>
      </c>
      <c r="T100" s="9" t="str">
        <f t="shared" si="37"/>
        <v>EN</v>
      </c>
      <c r="U100" s="9">
        <f>IF(ISNA($J100), IF(ISNA($K100), IF(ISNA($L100), IF(ISNA($M100), IF(ISNA($N100), IF(ISNA($O100), IF(ISNA($P100), IF(ISNA($Q100), IF(ISNA($R100), "###error###", MATCH(A100, 'Wand Mapping'!J:J,0)),MATCH(A100, 'Wand Mapping'!I:I,0)),MATCH(A100, 'Wand Mapping'!H:H,0)),MATCH(A100, 'Wand Mapping'!G:G,0)),MATCH(A100, 'Wand Mapping'!F:F,0)),MATCH(A100, 'Wand Mapping'!E:E,0)),MATCH(A100, 'Wand Mapping'!D:D,0)),MATCH(A100, 'Wand Mapping'!C:C,0)),MATCH(A100, 'Wand Mapping'!B:B,0))</f>
        <v>64</v>
      </c>
      <c r="V100" s="9" t="str">
        <f>INDEX('Wand Mapping'!K:K, U100)</f>
        <v>wand_ai_620</v>
      </c>
      <c r="W100" s="9" t="str">
        <f t="shared" si="38"/>
        <v>wand_ai_620_EN</v>
      </c>
      <c r="Z100" s="9" t="str">
        <f t="shared" si="39"/>
        <v>wand_ai_620_EN</v>
      </c>
      <c r="AA100" s="9" t="b">
        <v>1</v>
      </c>
      <c r="AD100" s="9" t="b">
        <v>1</v>
      </c>
      <c r="AH100" s="9" t="b">
        <v>1</v>
      </c>
      <c r="AI100" s="9" t="b">
        <v>1</v>
      </c>
      <c r="AJ100" s="9" t="b">
        <v>1</v>
      </c>
      <c r="AK100" s="9" t="b">
        <v>1</v>
      </c>
      <c r="AL100" s="9" t="b">
        <v>1</v>
      </c>
      <c r="AM100" s="9" t="b">
        <v>1</v>
      </c>
      <c r="AZ100" s="55">
        <v>82056</v>
      </c>
      <c r="BA100" s="55">
        <v>82057</v>
      </c>
      <c r="BD100" s="9">
        <v>2056</v>
      </c>
      <c r="BE100" s="57">
        <f t="shared" si="35"/>
        <v>2057</v>
      </c>
      <c r="BF100" s="57" t="b">
        <f t="shared" si="33"/>
        <v>1</v>
      </c>
      <c r="BG100" s="57" t="b">
        <f t="shared" si="33"/>
        <v>1</v>
      </c>
    </row>
    <row r="101" spans="1:59">
      <c r="A101" s="30" t="s">
        <v>326</v>
      </c>
      <c r="B101" s="9" t="s">
        <v>1701</v>
      </c>
      <c r="C101" s="9">
        <v>2</v>
      </c>
      <c r="D101" s="9">
        <v>3</v>
      </c>
      <c r="E101" s="9" t="str">
        <f t="shared" si="34"/>
        <v>BZ-OF03</v>
      </c>
      <c r="F101" s="9" t="s">
        <v>1527</v>
      </c>
      <c r="G101" s="9" t="s">
        <v>655</v>
      </c>
      <c r="H101" s="9" t="s">
        <v>654</v>
      </c>
      <c r="J101" s="9" t="e">
        <f>MATCH($A101, 'Spells By School'!A:A, 0)</f>
        <v>#N/A</v>
      </c>
      <c r="K101" s="9" t="e">
        <f>MATCH($A101, 'Spells By School'!B:B, 0)</f>
        <v>#N/A</v>
      </c>
      <c r="L101" s="9" t="e">
        <f>MATCH($A101, 'Spells By School'!C:C, 0)</f>
        <v>#N/A</v>
      </c>
      <c r="M101" s="9" t="e">
        <f>MATCH($A101, 'Spells By School'!D:D, 0)</f>
        <v>#N/A</v>
      </c>
      <c r="N101" s="9" t="e">
        <f>MATCH($A101, 'Spells By School'!E:E, 0)</f>
        <v>#N/A</v>
      </c>
      <c r="O101" s="9" t="e">
        <f>MATCH($A101, 'Spells By School'!F:F, 0)</f>
        <v>#N/A</v>
      </c>
      <c r="P101" s="9">
        <f ca="1">MATCH($A101, 'Spells By School'!G:G, 0)</f>
        <v>51</v>
      </c>
      <c r="Q101" s="9" t="e">
        <f>MATCH($A101, 'Spells By School'!H:H, 0)</f>
        <v>#N/A</v>
      </c>
      <c r="R101" s="9" t="e">
        <f>MATCH($A101, 'Spells By School'!I:I, 0)</f>
        <v>#N/A</v>
      </c>
      <c r="S101" s="9" t="str">
        <f t="shared" ca="1" si="36"/>
        <v>Necromancy</v>
      </c>
      <c r="T101" s="9" t="str">
        <f t="shared" ca="1" si="37"/>
        <v>NE</v>
      </c>
      <c r="U101" s="9">
        <f ca="1">IF(ISNA($J101), IF(ISNA($K101), IF(ISNA($L101), IF(ISNA($M101), IF(ISNA($N101), IF(ISNA($O101), IF(ISNA($P101), IF(ISNA($Q101), IF(ISNA($R101), "###error###", MATCH(A101, 'Wand Mapping'!J:J,0)),MATCH(A101, 'Wand Mapping'!I:I,0)),MATCH(A101, 'Wand Mapping'!H:H,0)),MATCH(A101, 'Wand Mapping'!G:G,0)),MATCH(A101, 'Wand Mapping'!F:F,0)),MATCH(A101, 'Wand Mapping'!E:E,0)),MATCH(A101, 'Wand Mapping'!D:D,0)),MATCH(A101, 'Wand Mapping'!C:C,0)),MATCH(A101, 'Wand Mapping'!B:B,0))</f>
        <v>53</v>
      </c>
      <c r="V101" s="9" t="str">
        <f ca="1">INDEX('Wand Mapping'!K:K, U101)</f>
        <v>wand_ai_510</v>
      </c>
      <c r="W101" s="9" t="str">
        <f t="shared" ca="1" si="38"/>
        <v>wand_ai_510_NE</v>
      </c>
      <c r="Z101" s="9" t="str">
        <f t="shared" ca="1" si="39"/>
        <v>wand_ai_510_NE</v>
      </c>
      <c r="AA101" s="9" t="b">
        <v>1</v>
      </c>
      <c r="AD101" s="9" t="b">
        <v>1</v>
      </c>
      <c r="AH101" s="9" t="b">
        <v>1</v>
      </c>
      <c r="AI101" s="9" t="b">
        <v>1</v>
      </c>
      <c r="AJ101" s="9" t="b">
        <v>1</v>
      </c>
      <c r="AK101" s="9" t="b">
        <v>1</v>
      </c>
      <c r="AL101" s="9" t="b">
        <v>1</v>
      </c>
      <c r="AM101" s="9" t="b">
        <v>1</v>
      </c>
      <c r="AZ101" s="55">
        <v>82058</v>
      </c>
      <c r="BA101" s="55">
        <v>82059</v>
      </c>
      <c r="BD101" s="9">
        <v>2058</v>
      </c>
      <c r="BE101" s="57">
        <f t="shared" si="35"/>
        <v>2059</v>
      </c>
      <c r="BF101" s="57" t="b">
        <f t="shared" si="33"/>
        <v>1</v>
      </c>
      <c r="BG101" s="57" t="b">
        <f t="shared" si="33"/>
        <v>1</v>
      </c>
    </row>
    <row r="102" spans="1:59">
      <c r="A102" s="9" t="s">
        <v>543</v>
      </c>
      <c r="B102" s="9" t="s">
        <v>1815</v>
      </c>
      <c r="C102" s="9">
        <v>2</v>
      </c>
      <c r="D102" s="9">
        <v>3</v>
      </c>
      <c r="E102" s="9" t="str">
        <f t="shared" si="34"/>
        <v>BZ-S103</v>
      </c>
      <c r="F102" s="9" t="s">
        <v>1666</v>
      </c>
      <c r="G102" s="9" t="s">
        <v>655</v>
      </c>
      <c r="H102" s="9" t="s">
        <v>654</v>
      </c>
      <c r="I102" s="9" t="s">
        <v>1668</v>
      </c>
      <c r="J102" s="9">
        <f>MATCH($A102, 'Spells By School'!A:A, 0)</f>
        <v>67</v>
      </c>
      <c r="K102" s="9" t="e">
        <f>MATCH($A102, 'Spells By School'!B:B, 0)</f>
        <v>#N/A</v>
      </c>
      <c r="L102" s="9" t="e">
        <f>MATCH($A102, 'Spells By School'!C:C, 0)</f>
        <v>#N/A</v>
      </c>
      <c r="M102" s="9" t="e">
        <f>MATCH($A102, 'Spells By School'!D:D, 0)</f>
        <v>#N/A</v>
      </c>
      <c r="N102" s="9" t="e">
        <f>MATCH($A102, 'Spells By School'!E:E, 0)</f>
        <v>#N/A</v>
      </c>
      <c r="O102" s="9" t="e">
        <f>MATCH($A102, 'Spells By School'!F:F, 0)</f>
        <v>#N/A</v>
      </c>
      <c r="P102" s="9" t="e">
        <f ca="1">MATCH($A102, 'Spells By School'!G:G, 0)</f>
        <v>#N/A</v>
      </c>
      <c r="Q102" s="9" t="e">
        <f>MATCH($A102, 'Spells By School'!H:H, 0)</f>
        <v>#N/A</v>
      </c>
      <c r="R102" s="9" t="e">
        <f>MATCH($A102, 'Spells By School'!I:I, 0)</f>
        <v>#N/A</v>
      </c>
      <c r="S102" s="9" t="str">
        <f t="shared" si="36"/>
        <v>Abjuration</v>
      </c>
      <c r="T102" s="9" t="str">
        <f t="shared" si="37"/>
        <v>AB</v>
      </c>
      <c r="U102" s="9">
        <f>IF(ISNA($J102), IF(ISNA($K102), IF(ISNA($L102), IF(ISNA($M102), IF(ISNA($N102), IF(ISNA($O102), IF(ISNA($P102), IF(ISNA($Q102), IF(ISNA($R102), "###error###", MATCH(A102, 'Wand Mapping'!J:J,0)),MATCH(A102, 'Wand Mapping'!I:I,0)),MATCH(A102, 'Wand Mapping'!H:H,0)),MATCH(A102, 'Wand Mapping'!G:G,0)),MATCH(A102, 'Wand Mapping'!F:F,0)),MATCH(A102, 'Wand Mapping'!E:E,0)),MATCH(A102, 'Wand Mapping'!D:D,0)),MATCH(A102, 'Wand Mapping'!C:C,0)),MATCH(A102, 'Wand Mapping'!B:B,0))</f>
        <v>87</v>
      </c>
      <c r="V102" s="9" t="str">
        <f>INDEX('Wand Mapping'!K:K, U102)</f>
        <v>wand_ai_850</v>
      </c>
      <c r="W102" s="9" t="str">
        <f t="shared" si="38"/>
        <v>wand_ai_850_AB</v>
      </c>
      <c r="Z102" s="9" t="str">
        <f t="shared" si="39"/>
        <v>wand_ai_850_AB</v>
      </c>
      <c r="AA102" s="9" t="b">
        <v>1</v>
      </c>
      <c r="AD102" s="9" t="b">
        <v>1</v>
      </c>
      <c r="AH102" s="9" t="b">
        <v>1</v>
      </c>
      <c r="AI102" s="9" t="b">
        <v>1</v>
      </c>
      <c r="AJ102" s="9" t="b">
        <v>1</v>
      </c>
      <c r="AK102" s="9" t="b">
        <v>1</v>
      </c>
      <c r="AL102" s="9" t="b">
        <v>1</v>
      </c>
      <c r="AM102" s="9" t="b">
        <v>1</v>
      </c>
      <c r="AZ102" s="55">
        <v>82060</v>
      </c>
      <c r="BA102" s="55">
        <v>82061</v>
      </c>
      <c r="BD102" s="9">
        <v>2060</v>
      </c>
      <c r="BE102" s="57">
        <f t="shared" si="35"/>
        <v>2061</v>
      </c>
      <c r="BF102" s="57" t="b">
        <f t="shared" si="33"/>
        <v>1</v>
      </c>
      <c r="BG102" s="57" t="b">
        <f t="shared" si="33"/>
        <v>1</v>
      </c>
    </row>
    <row r="103" spans="1:59">
      <c r="A103" s="9" t="s">
        <v>118</v>
      </c>
      <c r="B103" s="9" t="s">
        <v>1777</v>
      </c>
      <c r="C103" s="9">
        <v>2</v>
      </c>
      <c r="D103" s="9">
        <v>3</v>
      </c>
      <c r="E103" s="9" t="str">
        <f t="shared" si="34"/>
        <v>BZ-QY03</v>
      </c>
      <c r="F103" s="9" t="s">
        <v>1627</v>
      </c>
      <c r="G103" s="9" t="s">
        <v>655</v>
      </c>
      <c r="H103" s="9" t="s">
        <v>654</v>
      </c>
      <c r="I103" s="9" t="s">
        <v>653</v>
      </c>
      <c r="J103" s="9" t="e">
        <f>MATCH($A103, 'Spells By School'!A:A, 0)</f>
        <v>#N/A</v>
      </c>
      <c r="K103" s="9" t="e">
        <f>MATCH($A103, 'Spells By School'!B:B, 0)</f>
        <v>#N/A</v>
      </c>
      <c r="L103" s="9" t="e">
        <f>MATCH($A103, 'Spells By School'!C:C, 0)</f>
        <v>#N/A</v>
      </c>
      <c r="M103" s="9">
        <f>MATCH($A103, 'Spells By School'!D:D, 0)</f>
        <v>44</v>
      </c>
      <c r="N103" s="9" t="e">
        <f>MATCH($A103, 'Spells By School'!E:E, 0)</f>
        <v>#N/A</v>
      </c>
      <c r="O103" s="9" t="e">
        <f>MATCH($A103, 'Spells By School'!F:F, 0)</f>
        <v>#N/A</v>
      </c>
      <c r="P103" s="9" t="e">
        <f ca="1">MATCH($A103, 'Spells By School'!G:G, 0)</f>
        <v>#N/A</v>
      </c>
      <c r="Q103" s="9" t="e">
        <f>MATCH($A103, 'Spells By School'!H:H, 0)</f>
        <v>#N/A</v>
      </c>
      <c r="R103" s="9" t="e">
        <f>MATCH($A103, 'Spells By School'!I:I, 0)</f>
        <v>#N/A</v>
      </c>
      <c r="S103" s="9" t="str">
        <f t="shared" si="36"/>
        <v>Transmutation</v>
      </c>
      <c r="T103" s="9" t="str">
        <f t="shared" si="37"/>
        <v>TR</v>
      </c>
      <c r="U103" s="9">
        <f>IF(ISNA($J103), IF(ISNA($K103), IF(ISNA($L103), IF(ISNA($M103), IF(ISNA($N103), IF(ISNA($O103), IF(ISNA($P103), IF(ISNA($Q103), IF(ISNA($R103), "###error###", MATCH(A103, 'Wand Mapping'!J:J,0)),MATCH(A103, 'Wand Mapping'!I:I,0)),MATCH(A103, 'Wand Mapping'!H:H,0)),MATCH(A103, 'Wand Mapping'!G:G,0)),MATCH(A103, 'Wand Mapping'!F:F,0)),MATCH(A103, 'Wand Mapping'!E:E,0)),MATCH(A103, 'Wand Mapping'!D:D,0)),MATCH(A103, 'Wand Mapping'!C:C,0)),MATCH(A103, 'Wand Mapping'!B:B,0))</f>
        <v>21</v>
      </c>
      <c r="V103" s="9" t="str">
        <f>INDEX('Wand Mapping'!K:K, U103)</f>
        <v>wand_ai_190</v>
      </c>
      <c r="W103" s="9" t="str">
        <f t="shared" si="38"/>
        <v>wand_ai_190_TR</v>
      </c>
      <c r="Z103" s="9" t="str">
        <f t="shared" si="39"/>
        <v>wand_ai_190_TR</v>
      </c>
      <c r="AA103" s="9" t="b">
        <v>1</v>
      </c>
      <c r="AD103" s="9" t="b">
        <v>1</v>
      </c>
      <c r="AH103" s="9" t="b">
        <v>1</v>
      </c>
      <c r="AI103" s="9" t="b">
        <v>1</v>
      </c>
      <c r="AJ103" s="9" t="b">
        <v>1</v>
      </c>
      <c r="AK103" s="9" t="b">
        <v>1</v>
      </c>
      <c r="AL103" s="9" t="b">
        <v>1</v>
      </c>
      <c r="AM103" s="9" t="b">
        <v>1</v>
      </c>
      <c r="AN103" s="9" t="b">
        <v>1</v>
      </c>
      <c r="AZ103" s="55">
        <v>82062</v>
      </c>
      <c r="BA103" s="55">
        <v>82063</v>
      </c>
      <c r="BD103" s="9">
        <v>2062</v>
      </c>
      <c r="BE103" s="57">
        <f t="shared" si="35"/>
        <v>2063</v>
      </c>
      <c r="BF103" s="57" t="b">
        <f t="shared" si="33"/>
        <v>1</v>
      </c>
      <c r="BG103" s="57" t="b">
        <f t="shared" si="33"/>
        <v>1</v>
      </c>
    </row>
    <row r="104" spans="1:59">
      <c r="A104" s="9" t="s">
        <v>161</v>
      </c>
      <c r="B104" s="9" t="s">
        <v>1702</v>
      </c>
      <c r="C104" s="9">
        <v>2</v>
      </c>
      <c r="D104" s="9">
        <v>3</v>
      </c>
      <c r="E104" s="9" t="str">
        <f t="shared" si="34"/>
        <v>BZ-OG03</v>
      </c>
      <c r="F104" s="9" t="s">
        <v>1528</v>
      </c>
      <c r="G104" s="9" t="s">
        <v>655</v>
      </c>
      <c r="H104" s="9" t="s">
        <v>654</v>
      </c>
      <c r="J104" s="9">
        <f>MATCH($A104, 'Spells By School'!A:A, 0)</f>
        <v>8</v>
      </c>
      <c r="K104" s="9" t="e">
        <f>MATCH($A104, 'Spells By School'!B:B, 0)</f>
        <v>#N/A</v>
      </c>
      <c r="L104" s="9" t="e">
        <f>MATCH($A104, 'Spells By School'!C:C, 0)</f>
        <v>#N/A</v>
      </c>
      <c r="M104" s="9" t="e">
        <f>MATCH($A104, 'Spells By School'!D:D, 0)</f>
        <v>#N/A</v>
      </c>
      <c r="N104" s="9" t="e">
        <f>MATCH($A104, 'Spells By School'!E:E, 0)</f>
        <v>#N/A</v>
      </c>
      <c r="O104" s="9" t="e">
        <f>MATCH($A104, 'Spells By School'!F:F, 0)</f>
        <v>#N/A</v>
      </c>
      <c r="P104" s="9" t="e">
        <f ca="1">MATCH($A104, 'Spells By School'!G:G, 0)</f>
        <v>#N/A</v>
      </c>
      <c r="Q104" s="9" t="e">
        <f>MATCH($A104, 'Spells By School'!H:H, 0)</f>
        <v>#N/A</v>
      </c>
      <c r="R104" s="9" t="e">
        <f>MATCH($A104, 'Spells By School'!I:I, 0)</f>
        <v>#N/A</v>
      </c>
      <c r="S104" s="9" t="str">
        <f t="shared" si="36"/>
        <v>Abjuration</v>
      </c>
      <c r="T104" s="9" t="str">
        <f t="shared" si="37"/>
        <v>AB</v>
      </c>
      <c r="U104" s="9">
        <f>IF(ISNA($J104), IF(ISNA($K104), IF(ISNA($L104), IF(ISNA($M104), IF(ISNA($N104), IF(ISNA($O104), IF(ISNA($P104), IF(ISNA($Q104), IF(ISNA($R104), "###error###", MATCH(A104, 'Wand Mapping'!J:J,0)),MATCH(A104, 'Wand Mapping'!I:I,0)),MATCH(A104, 'Wand Mapping'!H:H,0)),MATCH(A104, 'Wand Mapping'!G:G,0)),MATCH(A104, 'Wand Mapping'!F:F,0)),MATCH(A104, 'Wand Mapping'!E:E,0)),MATCH(A104, 'Wand Mapping'!D:D,0)),MATCH(A104, 'Wand Mapping'!C:C,0)),MATCH(A104, 'Wand Mapping'!B:B,0))</f>
        <v>29</v>
      </c>
      <c r="V104" s="9" t="str">
        <f>INDEX('Wand Mapping'!K:K, U104)</f>
        <v>wand_ai_270</v>
      </c>
      <c r="W104" s="9" t="str">
        <f t="shared" si="38"/>
        <v>wand_ai_270_AB</v>
      </c>
      <c r="Z104" s="9" t="str">
        <f t="shared" si="39"/>
        <v>wand_ai_270_AB</v>
      </c>
      <c r="AA104" s="9" t="b">
        <v>1</v>
      </c>
      <c r="AD104" s="9" t="b">
        <v>1</v>
      </c>
      <c r="AH104" s="9" t="b">
        <v>1</v>
      </c>
      <c r="AI104" s="9" t="b">
        <v>1</v>
      </c>
      <c r="AJ104" s="9" t="b">
        <v>1</v>
      </c>
      <c r="AK104" s="9" t="b">
        <v>1</v>
      </c>
      <c r="AL104" s="9" t="b">
        <v>1</v>
      </c>
      <c r="AM104" s="9" t="b">
        <v>1</v>
      </c>
      <c r="AN104" s="9" t="b">
        <v>1</v>
      </c>
      <c r="AZ104" s="55">
        <v>82064</v>
      </c>
      <c r="BA104" s="55">
        <v>82065</v>
      </c>
      <c r="BD104" s="9">
        <v>2064</v>
      </c>
      <c r="BE104" s="57">
        <f t="shared" si="35"/>
        <v>2065</v>
      </c>
      <c r="BF104" s="57" t="b">
        <f t="shared" ref="BF104:BG139" si="40">AND(
OR(ISBLANK(AV104), AND(MOD(AV104, 10000) = BD104, QUOTIENT(AV104, 10000) = 6)),
OR(ISBLANK(AX104), AND(MOD(AX104, 10000) = BD104, QUOTIENT(AX104, 10000) = 7)),
OR(ISBLANK(AZ104), AND(MOD(AZ104, 10000) = BD104, QUOTIENT(AZ104, 10000) = 8)),
OR(ISBLANK(BB104), AND(MOD(BB104, 10000) = BD104, QUOTIENT(BB104, 10000) = 9))
)</f>
        <v>1</v>
      </c>
      <c r="BG104" s="57" t="b">
        <f t="shared" si="40"/>
        <v>1</v>
      </c>
    </row>
    <row r="105" spans="1:59">
      <c r="A105" s="23" t="s">
        <v>267</v>
      </c>
      <c r="B105" s="9" t="s">
        <v>1778</v>
      </c>
      <c r="C105" s="9">
        <v>2</v>
      </c>
      <c r="D105" s="9">
        <v>3</v>
      </c>
      <c r="E105" s="9" t="str">
        <f t="shared" si="34"/>
        <v>BZ-QZ03</v>
      </c>
      <c r="F105" s="9" t="s">
        <v>1628</v>
      </c>
      <c r="G105" s="9" t="s">
        <v>655</v>
      </c>
      <c r="H105" s="9" t="s">
        <v>654</v>
      </c>
      <c r="I105" s="9" t="s">
        <v>653</v>
      </c>
      <c r="J105" s="9" t="e">
        <f>MATCH($A105, 'Spells By School'!A:A, 0)</f>
        <v>#N/A</v>
      </c>
      <c r="K105" s="9" t="e">
        <f>MATCH($A105, 'Spells By School'!B:B, 0)</f>
        <v>#N/A</v>
      </c>
      <c r="L105" s="9">
        <f>MATCH($A105, 'Spells By School'!C:C, 0)</f>
        <v>8</v>
      </c>
      <c r="M105" s="9" t="e">
        <f>MATCH($A105, 'Spells By School'!D:D, 0)</f>
        <v>#N/A</v>
      </c>
      <c r="N105" s="9" t="e">
        <f>MATCH($A105, 'Spells By School'!E:E, 0)</f>
        <v>#N/A</v>
      </c>
      <c r="O105" s="9" t="e">
        <f>MATCH($A105, 'Spells By School'!F:F, 0)</f>
        <v>#N/A</v>
      </c>
      <c r="P105" s="9" t="e">
        <f ca="1">MATCH($A105, 'Spells By School'!G:G, 0)</f>
        <v>#N/A</v>
      </c>
      <c r="Q105" s="9" t="e">
        <f>MATCH($A105, 'Spells By School'!H:H, 0)</f>
        <v>#N/A</v>
      </c>
      <c r="R105" s="9" t="e">
        <f>MATCH($A105, 'Spells By School'!I:I, 0)</f>
        <v>#N/A</v>
      </c>
      <c r="S105" s="9" t="str">
        <f t="shared" si="36"/>
        <v>Divination</v>
      </c>
      <c r="T105" s="9" t="str">
        <f t="shared" si="37"/>
        <v>DI</v>
      </c>
      <c r="U105" s="9">
        <f>IF(ISNA($J105), IF(ISNA($K105), IF(ISNA($L105), IF(ISNA($M105), IF(ISNA($N105), IF(ISNA($O105), IF(ISNA($P105), IF(ISNA($Q105), IF(ISNA($R105), "###error###", MATCH(A105, 'Wand Mapping'!J:J,0)),MATCH(A105, 'Wand Mapping'!I:I,0)),MATCH(A105, 'Wand Mapping'!H:H,0)),MATCH(A105, 'Wand Mapping'!G:G,0)),MATCH(A105, 'Wand Mapping'!F:F,0)),MATCH(A105, 'Wand Mapping'!E:E,0)),MATCH(A105, 'Wand Mapping'!D:D,0)),MATCH(A105, 'Wand Mapping'!C:C,0)),MATCH(A105, 'Wand Mapping'!B:B,0))</f>
        <v>45</v>
      </c>
      <c r="V105" s="9" t="str">
        <f>INDEX('Wand Mapping'!K:K, U105)</f>
        <v>wand_ai_430</v>
      </c>
      <c r="W105" s="9" t="str">
        <f t="shared" si="38"/>
        <v>wand_ai_430_DI</v>
      </c>
      <c r="Z105" s="9" t="str">
        <f t="shared" si="39"/>
        <v>wand_ai_430_DI</v>
      </c>
      <c r="AA105" s="9" t="b">
        <v>1</v>
      </c>
      <c r="AD105" s="9" t="b">
        <v>1</v>
      </c>
      <c r="AH105" s="9" t="b">
        <v>1</v>
      </c>
      <c r="AI105" s="9" t="b">
        <v>1</v>
      </c>
      <c r="AJ105" s="9" t="b">
        <v>1</v>
      </c>
      <c r="AK105" s="9" t="b">
        <v>1</v>
      </c>
      <c r="AL105" s="9" t="b">
        <v>1</v>
      </c>
      <c r="AM105" s="9" t="b">
        <v>1</v>
      </c>
      <c r="AN105" s="9" t="b">
        <v>1</v>
      </c>
      <c r="AZ105" s="55">
        <v>82066</v>
      </c>
      <c r="BA105" s="55">
        <v>82067</v>
      </c>
      <c r="BD105" s="9">
        <v>2066</v>
      </c>
      <c r="BE105" s="57">
        <f t="shared" si="35"/>
        <v>2067</v>
      </c>
      <c r="BF105" s="57" t="b">
        <f t="shared" si="40"/>
        <v>1</v>
      </c>
      <c r="BG105" s="57" t="b">
        <f t="shared" si="40"/>
        <v>1</v>
      </c>
    </row>
    <row r="106" spans="1:59">
      <c r="A106" s="9" t="s">
        <v>428</v>
      </c>
      <c r="B106" s="9" t="s">
        <v>1779</v>
      </c>
      <c r="C106" s="9">
        <v>2</v>
      </c>
      <c r="D106" s="9">
        <v>3</v>
      </c>
      <c r="E106" s="9" t="str">
        <f t="shared" si="34"/>
        <v>BZ-R003</v>
      </c>
      <c r="F106" s="9" t="s">
        <v>1629</v>
      </c>
      <c r="G106" s="9" t="s">
        <v>655</v>
      </c>
      <c r="H106" s="9" t="s">
        <v>654</v>
      </c>
      <c r="I106" s="9" t="s">
        <v>653</v>
      </c>
      <c r="J106" s="9" t="e">
        <f>MATCH($A106, 'Spells By School'!A:A, 0)</f>
        <v>#N/A</v>
      </c>
      <c r="K106" s="9" t="e">
        <f>MATCH($A106, 'Spells By School'!B:B, 0)</f>
        <v>#N/A</v>
      </c>
      <c r="L106" s="9">
        <f>MATCH($A106, 'Spells By School'!C:C, 0)</f>
        <v>11</v>
      </c>
      <c r="M106" s="9" t="e">
        <f>MATCH($A106, 'Spells By School'!D:D, 0)</f>
        <v>#N/A</v>
      </c>
      <c r="N106" s="9" t="e">
        <f>MATCH($A106, 'Spells By School'!E:E, 0)</f>
        <v>#N/A</v>
      </c>
      <c r="O106" s="9" t="e">
        <f>MATCH($A106, 'Spells By School'!F:F, 0)</f>
        <v>#N/A</v>
      </c>
      <c r="P106" s="9" t="e">
        <f ca="1">MATCH($A106, 'Spells By School'!G:G, 0)</f>
        <v>#N/A</v>
      </c>
      <c r="Q106" s="9" t="e">
        <f>MATCH($A106, 'Spells By School'!H:H, 0)</f>
        <v>#N/A</v>
      </c>
      <c r="R106" s="9" t="e">
        <f>MATCH($A106, 'Spells By School'!I:I, 0)</f>
        <v>#N/A</v>
      </c>
      <c r="S106" s="9" t="str">
        <f t="shared" si="36"/>
        <v>Divination</v>
      </c>
      <c r="T106" s="9" t="str">
        <f t="shared" si="37"/>
        <v>DI</v>
      </c>
      <c r="U106" s="9">
        <f>IF(ISNA($J106), IF(ISNA($K106), IF(ISNA($L106), IF(ISNA($M106), IF(ISNA($N106), IF(ISNA($O106), IF(ISNA($P106), IF(ISNA($Q106), IF(ISNA($R106), "###error###", MATCH(A106, 'Wand Mapping'!J:J,0)),MATCH(A106, 'Wand Mapping'!I:I,0)),MATCH(A106, 'Wand Mapping'!H:H,0)),MATCH(A106, 'Wand Mapping'!G:G,0)),MATCH(A106, 'Wand Mapping'!F:F,0)),MATCH(A106, 'Wand Mapping'!E:E,0)),MATCH(A106, 'Wand Mapping'!D:D,0)),MATCH(A106, 'Wand Mapping'!C:C,0)),MATCH(A106, 'Wand Mapping'!B:B,0))</f>
        <v>70</v>
      </c>
      <c r="V106" s="9" t="str">
        <f>INDEX('Wand Mapping'!K:K, U106)</f>
        <v>wand_ai_680</v>
      </c>
      <c r="W106" s="9" t="str">
        <f t="shared" si="38"/>
        <v>wand_ai_680_DI</v>
      </c>
      <c r="Z106" s="9" t="str">
        <f t="shared" si="39"/>
        <v>wand_ai_680_DI</v>
      </c>
      <c r="AA106" s="9" t="b">
        <v>1</v>
      </c>
      <c r="AD106" s="9" t="b">
        <v>1</v>
      </c>
      <c r="AH106" s="9" t="b">
        <v>1</v>
      </c>
      <c r="AI106" s="9" t="b">
        <v>1</v>
      </c>
      <c r="AJ106" s="9" t="b">
        <v>1</v>
      </c>
      <c r="AK106" s="9" t="b">
        <v>1</v>
      </c>
      <c r="AL106" s="9" t="b">
        <v>1</v>
      </c>
      <c r="AM106" s="9" t="b">
        <v>1</v>
      </c>
      <c r="AZ106" s="55">
        <v>82068</v>
      </c>
      <c r="BA106" s="55">
        <v>82069</v>
      </c>
      <c r="BD106" s="59">
        <v>2068</v>
      </c>
      <c r="BE106" s="57">
        <f t="shared" si="35"/>
        <v>2069</v>
      </c>
      <c r="BF106" s="57" t="b">
        <f t="shared" si="40"/>
        <v>1</v>
      </c>
      <c r="BG106" s="57" t="b">
        <f t="shared" si="40"/>
        <v>1</v>
      </c>
    </row>
    <row r="107" spans="1:59">
      <c r="A107" s="63" t="s">
        <v>2026</v>
      </c>
      <c r="B107" s="63" t="s">
        <v>2025</v>
      </c>
      <c r="C107" s="9">
        <v>2</v>
      </c>
      <c r="D107" s="9">
        <v>3</v>
      </c>
      <c r="E107" s="9" t="str">
        <f t="shared" si="34"/>
        <v>BZ-YJ03</v>
      </c>
      <c r="G107" s="63" t="s">
        <v>2008</v>
      </c>
      <c r="AA107" s="9" t="b">
        <v>1</v>
      </c>
      <c r="AD107" s="9" t="b">
        <v>1</v>
      </c>
      <c r="AH107" s="9" t="b">
        <v>1</v>
      </c>
      <c r="AI107" s="9" t="b">
        <v>1</v>
      </c>
      <c r="AJ107" s="9" t="b">
        <v>1</v>
      </c>
      <c r="AK107" s="9" t="b">
        <v>1</v>
      </c>
      <c r="AL107" s="9" t="b">
        <v>1</v>
      </c>
      <c r="AM107" s="9" t="b">
        <v>1</v>
      </c>
      <c r="BB107" s="55">
        <v>92070</v>
      </c>
      <c r="BC107" s="55">
        <v>92071</v>
      </c>
      <c r="BD107" s="59">
        <v>2070</v>
      </c>
      <c r="BE107" s="57">
        <f t="shared" si="35"/>
        <v>2071</v>
      </c>
      <c r="BF107" s="57" t="b">
        <f t="shared" si="40"/>
        <v>1</v>
      </c>
      <c r="BG107" s="57" t="b">
        <f t="shared" si="40"/>
        <v>1</v>
      </c>
    </row>
    <row r="108" spans="1:59">
      <c r="A108" s="63" t="s">
        <v>2027</v>
      </c>
      <c r="B108" s="63" t="s">
        <v>2028</v>
      </c>
      <c r="C108" s="9">
        <v>2</v>
      </c>
      <c r="D108" s="9">
        <v>3</v>
      </c>
      <c r="E108" s="9" t="str">
        <f t="shared" si="34"/>
        <v>BZ-YK03</v>
      </c>
      <c r="G108" s="63" t="s">
        <v>2008</v>
      </c>
      <c r="AA108" s="9" t="b">
        <v>1</v>
      </c>
      <c r="AD108" s="9" t="b">
        <v>1</v>
      </c>
      <c r="AH108" s="9" t="b">
        <v>1</v>
      </c>
      <c r="AI108" s="9" t="b">
        <v>1</v>
      </c>
      <c r="AJ108" s="9" t="b">
        <v>1</v>
      </c>
      <c r="AK108" s="9" t="b">
        <v>1</v>
      </c>
      <c r="AL108" s="9" t="b">
        <v>1</v>
      </c>
      <c r="AM108" s="9" t="b">
        <v>1</v>
      </c>
      <c r="BB108" s="55">
        <v>92072</v>
      </c>
      <c r="BC108" s="55">
        <v>92073</v>
      </c>
      <c r="BD108" s="59">
        <v>2072</v>
      </c>
      <c r="BE108" s="57">
        <f t="shared" si="35"/>
        <v>2073</v>
      </c>
      <c r="BF108" s="57" t="b">
        <f t="shared" si="40"/>
        <v>1</v>
      </c>
      <c r="BG108" s="57" t="b">
        <f t="shared" si="40"/>
        <v>1</v>
      </c>
    </row>
    <row r="109" spans="1:59">
      <c r="A109" s="63" t="s">
        <v>2030</v>
      </c>
      <c r="B109" s="63" t="s">
        <v>2029</v>
      </c>
      <c r="C109" s="9">
        <v>2</v>
      </c>
      <c r="D109" s="9">
        <v>3</v>
      </c>
      <c r="E109" s="9" t="str">
        <f t="shared" si="34"/>
        <v>BZ-YL03</v>
      </c>
      <c r="G109" s="63" t="s">
        <v>2008</v>
      </c>
      <c r="AA109" s="9" t="b">
        <v>1</v>
      </c>
      <c r="AB109" s="9" t="b">
        <v>1</v>
      </c>
      <c r="AC109" s="9" t="b">
        <v>1</v>
      </c>
      <c r="AD109" s="9" t="b">
        <v>1</v>
      </c>
      <c r="AE109" s="9" t="b">
        <v>1</v>
      </c>
      <c r="AF109" s="9" t="b">
        <v>1</v>
      </c>
      <c r="AG109" s="9" t="b">
        <v>1</v>
      </c>
      <c r="AH109" s="9" t="b">
        <v>1</v>
      </c>
      <c r="AI109" s="9" t="b">
        <v>1</v>
      </c>
      <c r="AJ109" s="9" t="b">
        <v>1</v>
      </c>
      <c r="AK109" s="9" t="b">
        <v>1</v>
      </c>
      <c r="AL109" s="9" t="b">
        <v>1</v>
      </c>
      <c r="AM109" s="9" t="b">
        <v>1</v>
      </c>
      <c r="BB109" s="55">
        <v>92074</v>
      </c>
      <c r="BC109" s="55">
        <v>92075</v>
      </c>
      <c r="BD109" s="59">
        <v>2074</v>
      </c>
      <c r="BE109" s="57">
        <f t="shared" si="35"/>
        <v>2075</v>
      </c>
      <c r="BF109" s="57" t="b">
        <f t="shared" si="40"/>
        <v>1</v>
      </c>
      <c r="BG109" s="57" t="b">
        <f t="shared" si="40"/>
        <v>1</v>
      </c>
    </row>
    <row r="110" spans="1:59">
      <c r="A110" s="9" t="s">
        <v>2031</v>
      </c>
      <c r="B110" s="63" t="s">
        <v>2032</v>
      </c>
      <c r="C110" s="9">
        <v>2</v>
      </c>
      <c r="D110" s="9">
        <v>3</v>
      </c>
      <c r="E110" s="9" t="str">
        <f t="shared" si="34"/>
        <v>BZ-YM03</v>
      </c>
      <c r="G110" s="63" t="s">
        <v>2008</v>
      </c>
      <c r="AA110" s="9" t="b">
        <v>1</v>
      </c>
      <c r="AD110" s="9" t="b">
        <v>1</v>
      </c>
      <c r="AH110" s="9" t="b">
        <v>1</v>
      </c>
      <c r="AI110" s="9" t="b">
        <v>1</v>
      </c>
      <c r="AJ110" s="9" t="b">
        <v>1</v>
      </c>
      <c r="AK110" s="9" t="b">
        <v>1</v>
      </c>
      <c r="AL110" s="9" t="b">
        <v>1</v>
      </c>
      <c r="AM110" s="9" t="b">
        <v>1</v>
      </c>
      <c r="BB110" s="55">
        <v>92076</v>
      </c>
      <c r="BC110" s="55">
        <v>92077</v>
      </c>
      <c r="BD110" s="59">
        <v>2076</v>
      </c>
      <c r="BE110" s="57">
        <f t="shared" si="35"/>
        <v>2077</v>
      </c>
      <c r="BF110" s="57" t="b">
        <f t="shared" si="40"/>
        <v>1</v>
      </c>
      <c r="BG110" s="57" t="b">
        <f t="shared" si="40"/>
        <v>1</v>
      </c>
    </row>
    <row r="111" spans="1:59">
      <c r="A111" s="9" t="s">
        <v>225</v>
      </c>
      <c r="B111" s="9" t="s">
        <v>955</v>
      </c>
      <c r="C111" s="9">
        <v>2</v>
      </c>
      <c r="D111" s="9">
        <v>3</v>
      </c>
      <c r="E111" s="9" t="str">
        <f t="shared" si="34"/>
        <v>BZ-2L03</v>
      </c>
      <c r="F111" s="9" t="s">
        <v>855</v>
      </c>
      <c r="G111" s="9" t="s">
        <v>655</v>
      </c>
      <c r="H111" s="9" t="s">
        <v>652</v>
      </c>
      <c r="J111" s="9" t="e">
        <f>MATCH($A111, 'Spells By School'!A:A, 0)</f>
        <v>#N/A</v>
      </c>
      <c r="K111" s="9" t="e">
        <f>MATCH($A111, 'Spells By School'!B:B, 0)</f>
        <v>#N/A</v>
      </c>
      <c r="L111" s="9" t="e">
        <f>MATCH($A111, 'Spells By School'!C:C, 0)</f>
        <v>#N/A</v>
      </c>
      <c r="M111" s="9" t="e">
        <f>MATCH($A111, 'Spells By School'!D:D, 0)</f>
        <v>#N/A</v>
      </c>
      <c r="N111" s="9" t="e">
        <f>MATCH($A111, 'Spells By School'!E:E, 0)</f>
        <v>#N/A</v>
      </c>
      <c r="O111" s="9" t="e">
        <f>MATCH($A111, 'Spells By School'!F:F, 0)</f>
        <v>#N/A</v>
      </c>
      <c r="P111" s="9">
        <f ca="1">MATCH($A111, 'Spells By School'!G:G, 0)</f>
        <v>3</v>
      </c>
      <c r="Q111" s="9" t="e">
        <f>MATCH($A111, 'Spells By School'!H:H, 0)</f>
        <v>#N/A</v>
      </c>
      <c r="R111" s="9" t="e">
        <f>MATCH($A111, 'Spells By School'!I:I, 0)</f>
        <v>#N/A</v>
      </c>
      <c r="S111" s="9" t="str">
        <f t="shared" ref="S111:S128" ca="1" si="41">IF(ISNA($J111), IF(ISNA($K111), IF(ISNA($L111), IF(ISNA($M111), IF(ISNA($N111), IF(ISNA($O111), IF(ISNA($P111), IF(ISNA($Q111), IF(ISNA($R111), "###error###", R$1),Q$1),P$1),O$1),N$1),M$1),L$1),K$1),J$1)</f>
        <v>Necromancy</v>
      </c>
      <c r="T111" s="9" t="str">
        <f t="shared" ref="T111:T128" ca="1" si="42">IF(ISNA($J111), IF(ISNA($K111), IF(ISNA($L111), IF(ISNA($M111), IF(ISNA($N111), IF(ISNA($O111), IF(ISNA($P111), IF(ISNA($Q111), IF(ISNA($R111), "###error###", "WM"),"IL"),"NE"),"EN"),"EV"),"TR"),"DI"),"CO"),"AB")</f>
        <v>NE</v>
      </c>
      <c r="U111" s="9">
        <f ca="1">IF(ISNA($J111), IF(ISNA($K111), IF(ISNA($L111), IF(ISNA($M111), IF(ISNA($N111), IF(ISNA($O111), IF(ISNA($P111), IF(ISNA($Q111), IF(ISNA($R111), "###error###", MATCH(A111, 'Wand Mapping'!J:J,0)),MATCH(A111, 'Wand Mapping'!I:I,0)),MATCH(A111, 'Wand Mapping'!H:H,0)),MATCH(A111, 'Wand Mapping'!G:G,0)),MATCH(A111, 'Wand Mapping'!F:F,0)),MATCH(A111, 'Wand Mapping'!E:E,0)),MATCH(A111, 'Wand Mapping'!D:D,0)),MATCH(A111, 'Wand Mapping'!C:C,0)),MATCH(A111, 'Wand Mapping'!B:B,0))</f>
        <v>39</v>
      </c>
      <c r="V111" s="9" t="str">
        <f ca="1">INDEX('Wand Mapping'!K:K, U111)</f>
        <v>wand_ai_370</v>
      </c>
      <c r="W111" s="9" t="str">
        <f t="shared" ref="W111:W128" ca="1" si="43">_xlfn.CONCAT(V111, "_", T111)</f>
        <v>wand_ai_370_NE</v>
      </c>
      <c r="Z111" s="9" t="str">
        <f t="shared" ref="Z111:Z128" ca="1" si="44">IF(ISBLANK(X111), W111, X111)</f>
        <v>wand_ai_370_NE</v>
      </c>
      <c r="AB111" s="9" t="b">
        <v>1</v>
      </c>
      <c r="AE111" s="9" t="b">
        <v>1</v>
      </c>
      <c r="AH111" s="9" t="b">
        <v>1</v>
      </c>
      <c r="AI111" s="9" t="b">
        <v>1</v>
      </c>
      <c r="AJ111" s="9" t="b">
        <v>1</v>
      </c>
      <c r="AK111" s="9" t="b">
        <v>1</v>
      </c>
      <c r="AL111" s="9" t="b">
        <v>1</v>
      </c>
      <c r="AM111" s="9" t="b">
        <v>1</v>
      </c>
      <c r="AV111" s="55">
        <v>62500</v>
      </c>
      <c r="AW111" s="55">
        <v>62501</v>
      </c>
      <c r="BB111" s="55">
        <v>92500</v>
      </c>
      <c r="BC111" s="55">
        <v>92501</v>
      </c>
      <c r="BD111" s="59">
        <v>2500</v>
      </c>
      <c r="BE111" s="57">
        <f t="shared" si="35"/>
        <v>2501</v>
      </c>
      <c r="BF111" s="57" t="b">
        <f t="shared" si="40"/>
        <v>1</v>
      </c>
      <c r="BG111" s="57" t="b">
        <f t="shared" si="40"/>
        <v>1</v>
      </c>
    </row>
    <row r="112" spans="1:59">
      <c r="A112" s="9" t="s">
        <v>627</v>
      </c>
      <c r="B112" s="9" t="s">
        <v>956</v>
      </c>
      <c r="C112" s="9">
        <v>2</v>
      </c>
      <c r="D112" s="9">
        <v>3</v>
      </c>
      <c r="E112" s="9" t="str">
        <f t="shared" si="34"/>
        <v>BZ-2M03</v>
      </c>
      <c r="F112" s="9" t="s">
        <v>856</v>
      </c>
      <c r="G112" s="9" t="s">
        <v>655</v>
      </c>
      <c r="H112" s="9" t="s">
        <v>652</v>
      </c>
      <c r="J112" s="9" t="e">
        <f>MATCH($A112, 'Spells By School'!A:A, 0)</f>
        <v>#N/A</v>
      </c>
      <c r="K112" s="9" t="e">
        <f>MATCH($A112, 'Spells By School'!B:B, 0)</f>
        <v>#N/A</v>
      </c>
      <c r="L112" s="9" t="e">
        <f>MATCH($A112, 'Spells By School'!C:C, 0)</f>
        <v>#N/A</v>
      </c>
      <c r="M112" s="9">
        <f>MATCH($A112, 'Spells By School'!D:D, 0)</f>
        <v>4</v>
      </c>
      <c r="N112" s="9" t="e">
        <f>MATCH($A112, 'Spells By School'!E:E, 0)</f>
        <v>#N/A</v>
      </c>
      <c r="O112" s="9" t="e">
        <f>MATCH($A112, 'Spells By School'!F:F, 0)</f>
        <v>#N/A</v>
      </c>
      <c r="P112" s="9" t="e">
        <f ca="1">MATCH($A112, 'Spells By School'!G:G, 0)</f>
        <v>#N/A</v>
      </c>
      <c r="Q112" s="9" t="e">
        <f>MATCH($A112, 'Spells By School'!H:H, 0)</f>
        <v>#N/A</v>
      </c>
      <c r="R112" s="9" t="e">
        <f>MATCH($A112, 'Spells By School'!I:I, 0)</f>
        <v>#N/A</v>
      </c>
      <c r="S112" s="9" t="str">
        <f t="shared" si="41"/>
        <v>Transmutation</v>
      </c>
      <c r="T112" s="9" t="str">
        <f t="shared" si="42"/>
        <v>TR</v>
      </c>
      <c r="U112" s="9">
        <f>IF(ISNA($J112), IF(ISNA($K112), IF(ISNA($L112), IF(ISNA($M112), IF(ISNA($N112), IF(ISNA($O112), IF(ISNA($P112), IF(ISNA($Q112), IF(ISNA($R112), "###error###", MATCH(A112, 'Wand Mapping'!J:J,0)),MATCH(A112, 'Wand Mapping'!I:I,0)),MATCH(A112, 'Wand Mapping'!H:H,0)),MATCH(A112, 'Wand Mapping'!G:G,0)),MATCH(A112, 'Wand Mapping'!F:F,0)),MATCH(A112, 'Wand Mapping'!E:E,0)),MATCH(A112, 'Wand Mapping'!D:D,0)),MATCH(A112, 'Wand Mapping'!C:C,0)),MATCH(A112, 'Wand Mapping'!B:B,0))</f>
        <v>100</v>
      </c>
      <c r="V112" s="9" t="str">
        <f>INDEX('Wand Mapping'!K:K, U112)</f>
        <v>wand_ai_980</v>
      </c>
      <c r="W112" s="9" t="str">
        <f t="shared" si="43"/>
        <v>wand_ai_980_TR</v>
      </c>
      <c r="Z112" s="9" t="str">
        <f t="shared" si="44"/>
        <v>wand_ai_980_TR</v>
      </c>
      <c r="AB112" s="64" t="s">
        <v>2033</v>
      </c>
      <c r="AC112" s="9" t="b">
        <v>1</v>
      </c>
      <c r="AE112" s="64" t="s">
        <v>2033</v>
      </c>
      <c r="AF112" s="9" t="b">
        <v>1</v>
      </c>
      <c r="AG112" s="9" t="b">
        <v>1</v>
      </c>
      <c r="AH112" s="9" t="b">
        <v>1</v>
      </c>
      <c r="AI112" s="9" t="b">
        <v>1</v>
      </c>
      <c r="AJ112" s="9" t="b">
        <v>1</v>
      </c>
      <c r="AK112" s="9" t="b">
        <v>1</v>
      </c>
      <c r="AL112" s="9" t="b">
        <v>1</v>
      </c>
      <c r="AM112" s="9" t="b">
        <v>1</v>
      </c>
      <c r="AV112" s="55">
        <v>62502</v>
      </c>
      <c r="AW112" s="55">
        <v>62503</v>
      </c>
      <c r="BB112" s="55">
        <v>92502</v>
      </c>
      <c r="BC112" s="55">
        <v>92503</v>
      </c>
      <c r="BD112" s="59">
        <v>2502</v>
      </c>
      <c r="BE112" s="57">
        <f t="shared" si="35"/>
        <v>2503</v>
      </c>
      <c r="BF112" s="57" t="b">
        <f t="shared" si="40"/>
        <v>1</v>
      </c>
      <c r="BG112" s="57" t="b">
        <f t="shared" si="40"/>
        <v>1</v>
      </c>
    </row>
    <row r="113" spans="1:59">
      <c r="A113" s="9" t="s">
        <v>45</v>
      </c>
      <c r="B113" s="9" t="s">
        <v>957</v>
      </c>
      <c r="C113" s="9">
        <v>2</v>
      </c>
      <c r="D113" s="9">
        <v>3</v>
      </c>
      <c r="E113" s="9" t="str">
        <f t="shared" si="34"/>
        <v>BZ-2N03</v>
      </c>
      <c r="F113" s="9" t="s">
        <v>857</v>
      </c>
      <c r="G113" s="9" t="s">
        <v>655</v>
      </c>
      <c r="H113" s="9" t="s">
        <v>652</v>
      </c>
      <c r="J113" s="9" t="e">
        <f>MATCH($A113, 'Spells By School'!A:A, 0)</f>
        <v>#N/A</v>
      </c>
      <c r="K113" s="9">
        <f>MATCH($A113, 'Spells By School'!B:B, 0)</f>
        <v>12</v>
      </c>
      <c r="L113" s="9" t="e">
        <f>MATCH($A113, 'Spells By School'!C:C, 0)</f>
        <v>#N/A</v>
      </c>
      <c r="M113" s="9" t="e">
        <f>MATCH($A113, 'Spells By School'!D:D, 0)</f>
        <v>#N/A</v>
      </c>
      <c r="N113" s="9" t="e">
        <f>MATCH($A113, 'Spells By School'!E:E, 0)</f>
        <v>#N/A</v>
      </c>
      <c r="O113" s="9" t="e">
        <f>MATCH($A113, 'Spells By School'!F:F, 0)</f>
        <v>#N/A</v>
      </c>
      <c r="P113" s="9" t="e">
        <f ca="1">MATCH($A113, 'Spells By School'!G:G, 0)</f>
        <v>#N/A</v>
      </c>
      <c r="Q113" s="9" t="e">
        <f>MATCH($A113, 'Spells By School'!H:H, 0)</f>
        <v>#N/A</v>
      </c>
      <c r="R113" s="9" t="e">
        <f>MATCH($A113, 'Spells By School'!I:I, 0)</f>
        <v>#N/A</v>
      </c>
      <c r="S113" s="9" t="str">
        <f t="shared" si="41"/>
        <v>Conjuration</v>
      </c>
      <c r="T113" s="9" t="str">
        <f t="shared" si="42"/>
        <v>CO</v>
      </c>
      <c r="U113" s="9">
        <f>IF(ISNA($J113), IF(ISNA($K113), IF(ISNA($L113), IF(ISNA($M113), IF(ISNA($N113), IF(ISNA($O113), IF(ISNA($P113), IF(ISNA($Q113), IF(ISNA($R113), "###error###", MATCH(A113, 'Wand Mapping'!J:J,0)),MATCH(A113, 'Wand Mapping'!I:I,0)),MATCH(A113, 'Wand Mapping'!H:H,0)),MATCH(A113, 'Wand Mapping'!G:G,0)),MATCH(A113, 'Wand Mapping'!F:F,0)),MATCH(A113, 'Wand Mapping'!E:E,0)),MATCH(A113, 'Wand Mapping'!D:D,0)),MATCH(A113, 'Wand Mapping'!C:C,0)),MATCH(A113, 'Wand Mapping'!B:B,0))</f>
        <v>9</v>
      </c>
      <c r="V113" s="9" t="str">
        <f>INDEX('Wand Mapping'!K:K, U113)</f>
        <v>wand_ai_070</v>
      </c>
      <c r="W113" s="9" t="str">
        <f t="shared" si="43"/>
        <v>wand_ai_070_CO</v>
      </c>
      <c r="Z113" s="9" t="str">
        <f t="shared" si="44"/>
        <v>wand_ai_070_CO</v>
      </c>
      <c r="AB113" s="9" t="b">
        <v>1</v>
      </c>
      <c r="AE113" s="9" t="b">
        <v>1</v>
      </c>
      <c r="AH113" s="9" t="b">
        <v>1</v>
      </c>
      <c r="AI113" s="9" t="b">
        <v>1</v>
      </c>
      <c r="AJ113" s="9" t="b">
        <v>1</v>
      </c>
      <c r="AK113" s="9" t="b">
        <v>1</v>
      </c>
      <c r="AL113" s="9" t="b">
        <v>1</v>
      </c>
      <c r="AM113" s="9" t="b">
        <v>1</v>
      </c>
      <c r="AV113" s="55">
        <v>62504</v>
      </c>
      <c r="AW113" s="55">
        <v>62505</v>
      </c>
      <c r="AX113" s="55">
        <v>72504</v>
      </c>
      <c r="AY113" s="55">
        <v>72505</v>
      </c>
      <c r="BB113" s="55">
        <v>92504</v>
      </c>
      <c r="BC113" s="55">
        <v>92505</v>
      </c>
      <c r="BD113" s="59">
        <v>2504</v>
      </c>
      <c r="BE113" s="57">
        <f t="shared" si="35"/>
        <v>2505</v>
      </c>
      <c r="BF113" s="57" t="b">
        <f t="shared" si="40"/>
        <v>1</v>
      </c>
      <c r="BG113" s="57" t="b">
        <f t="shared" si="40"/>
        <v>1</v>
      </c>
    </row>
    <row r="114" spans="1:59">
      <c r="A114" s="9" t="s">
        <v>629</v>
      </c>
      <c r="B114" s="9" t="s">
        <v>958</v>
      </c>
      <c r="C114" s="9">
        <v>2</v>
      </c>
      <c r="D114" s="9">
        <v>3</v>
      </c>
      <c r="E114" s="9" t="str">
        <f t="shared" si="34"/>
        <v>BZ-2O03</v>
      </c>
      <c r="F114" s="9" t="s">
        <v>858</v>
      </c>
      <c r="G114" s="9" t="s">
        <v>655</v>
      </c>
      <c r="H114" s="9" t="s">
        <v>652</v>
      </c>
      <c r="J114" s="9" t="e">
        <f>MATCH($A114, 'Spells By School'!A:A, 0)</f>
        <v>#N/A</v>
      </c>
      <c r="K114" s="9" t="e">
        <f>MATCH($A114, 'Spells By School'!B:B, 0)</f>
        <v>#N/A</v>
      </c>
      <c r="L114" s="9" t="e">
        <f>MATCH($A114, 'Spells By School'!C:C, 0)</f>
        <v>#N/A</v>
      </c>
      <c r="M114" s="9" t="e">
        <f>MATCH($A114, 'Spells By School'!D:D, 0)</f>
        <v>#N/A</v>
      </c>
      <c r="N114" s="9" t="e">
        <f>MATCH($A114, 'Spells By School'!E:E, 0)</f>
        <v>#N/A</v>
      </c>
      <c r="O114" s="9">
        <f>MATCH($A114, 'Spells By School'!F:F, 0)</f>
        <v>6</v>
      </c>
      <c r="P114" s="9" t="e">
        <f ca="1">MATCH($A114, 'Spells By School'!G:G, 0)</f>
        <v>#N/A</v>
      </c>
      <c r="Q114" s="9" t="e">
        <f>MATCH($A114, 'Spells By School'!H:H, 0)</f>
        <v>#N/A</v>
      </c>
      <c r="R114" s="9" t="e">
        <f>MATCH($A114, 'Spells By School'!I:I, 0)</f>
        <v>#N/A</v>
      </c>
      <c r="S114" s="9" t="str">
        <f t="shared" si="41"/>
        <v>Enchantment</v>
      </c>
      <c r="T114" s="9" t="str">
        <f t="shared" si="42"/>
        <v>EN</v>
      </c>
      <c r="U114" s="9">
        <f>IF(ISNA($J114), IF(ISNA($K114), IF(ISNA($L114), IF(ISNA($M114), IF(ISNA($N114), IF(ISNA($O114), IF(ISNA($P114), IF(ISNA($Q114), IF(ISNA($R114), "###error###", MATCH(A114, 'Wand Mapping'!J:J,0)),MATCH(A114, 'Wand Mapping'!I:I,0)),MATCH(A114, 'Wand Mapping'!H:H,0)),MATCH(A114, 'Wand Mapping'!G:G,0)),MATCH(A114, 'Wand Mapping'!F:F,0)),MATCH(A114, 'Wand Mapping'!E:E,0)),MATCH(A114, 'Wand Mapping'!D:D,0)),MATCH(A114, 'Wand Mapping'!C:C,0)),MATCH(A114, 'Wand Mapping'!B:B,0))</f>
        <v>100</v>
      </c>
      <c r="V114" s="9" t="str">
        <f>INDEX('Wand Mapping'!K:K, U114)</f>
        <v>wand_ai_980</v>
      </c>
      <c r="W114" s="9" t="str">
        <f t="shared" si="43"/>
        <v>wand_ai_980_EN</v>
      </c>
      <c r="Z114" s="9" t="str">
        <f t="shared" si="44"/>
        <v>wand_ai_980_EN</v>
      </c>
      <c r="AC114" s="9" t="b">
        <v>1</v>
      </c>
      <c r="AF114" s="9" t="b">
        <v>1</v>
      </c>
      <c r="AG114" s="9" t="b">
        <v>1</v>
      </c>
      <c r="AH114" s="9" t="b">
        <v>1</v>
      </c>
      <c r="AI114" s="9" t="b">
        <v>1</v>
      </c>
      <c r="AJ114" s="9" t="b">
        <v>1</v>
      </c>
      <c r="AK114" s="9" t="b">
        <v>1</v>
      </c>
      <c r="AL114" s="9" t="b">
        <v>1</v>
      </c>
      <c r="AM114" s="9" t="b">
        <v>1</v>
      </c>
      <c r="AV114" s="55">
        <v>62506</v>
      </c>
      <c r="AW114" s="55">
        <v>62507</v>
      </c>
      <c r="BB114" s="55">
        <v>92506</v>
      </c>
      <c r="BC114" s="55">
        <v>92507</v>
      </c>
      <c r="BD114" s="59">
        <v>2506</v>
      </c>
      <c r="BE114" s="57">
        <f t="shared" si="35"/>
        <v>2507</v>
      </c>
      <c r="BF114" s="57" t="b">
        <f t="shared" si="40"/>
        <v>1</v>
      </c>
      <c r="BG114" s="57" t="b">
        <f t="shared" si="40"/>
        <v>1</v>
      </c>
    </row>
    <row r="115" spans="1:59">
      <c r="A115" s="21" t="s">
        <v>516</v>
      </c>
      <c r="B115" s="9" t="s">
        <v>959</v>
      </c>
      <c r="C115" s="9">
        <v>2</v>
      </c>
      <c r="D115" s="9">
        <v>3</v>
      </c>
      <c r="E115" s="9" t="str">
        <f t="shared" ref="E115:E146" si="45">_xlfn.CONCAT(B115, RIGHT(_xlfn.CONCAT("0", D115), 2))</f>
        <v>BZ-2P03</v>
      </c>
      <c r="F115" s="9" t="s">
        <v>859</v>
      </c>
      <c r="G115" s="9" t="s">
        <v>655</v>
      </c>
      <c r="H115" s="9" t="s">
        <v>652</v>
      </c>
      <c r="J115" s="9" t="e">
        <f>MATCH($A115, 'Spells By School'!A:A, 0)</f>
        <v>#N/A</v>
      </c>
      <c r="K115" s="9" t="e">
        <f>MATCH($A115, 'Spells By School'!B:B, 0)</f>
        <v>#N/A</v>
      </c>
      <c r="L115" s="9">
        <f>MATCH($A115, 'Spells By School'!C:C, 0)</f>
        <v>13</v>
      </c>
      <c r="M115" s="9" t="e">
        <f>MATCH($A115, 'Spells By School'!D:D, 0)</f>
        <v>#N/A</v>
      </c>
      <c r="N115" s="9" t="e">
        <f>MATCH($A115, 'Spells By School'!E:E, 0)</f>
        <v>#N/A</v>
      </c>
      <c r="O115" s="9" t="e">
        <f>MATCH($A115, 'Spells By School'!F:F, 0)</f>
        <v>#N/A</v>
      </c>
      <c r="P115" s="9" t="e">
        <f ca="1">MATCH($A115, 'Spells By School'!G:G, 0)</f>
        <v>#N/A</v>
      </c>
      <c r="Q115" s="9" t="e">
        <f>MATCH($A115, 'Spells By School'!H:H, 0)</f>
        <v>#N/A</v>
      </c>
      <c r="R115" s="9" t="e">
        <f>MATCH($A115, 'Spells By School'!I:I, 0)</f>
        <v>#N/A</v>
      </c>
      <c r="S115" s="9" t="str">
        <f t="shared" si="41"/>
        <v>Divination</v>
      </c>
      <c r="T115" s="9" t="str">
        <f t="shared" si="42"/>
        <v>DI</v>
      </c>
      <c r="U115" s="9">
        <f>IF(ISNA($J115), IF(ISNA($K115), IF(ISNA($L115), IF(ISNA($M115), IF(ISNA($N115), IF(ISNA($O115), IF(ISNA($P115), IF(ISNA($Q115), IF(ISNA($R115), "###error###", MATCH(A115, 'Wand Mapping'!J:J,0)),MATCH(A115, 'Wand Mapping'!I:I,0)),MATCH(A115, 'Wand Mapping'!H:H,0)),MATCH(A115, 'Wand Mapping'!G:G,0)),MATCH(A115, 'Wand Mapping'!F:F,0)),MATCH(A115, 'Wand Mapping'!E:E,0)),MATCH(A115, 'Wand Mapping'!D:D,0)),MATCH(A115, 'Wand Mapping'!C:C,0)),MATCH(A115, 'Wand Mapping'!B:B,0))</f>
        <v>83</v>
      </c>
      <c r="V115" s="9" t="str">
        <f>INDEX('Wand Mapping'!K:K, U115)</f>
        <v>wand_ai_810</v>
      </c>
      <c r="W115" s="9" t="str">
        <f t="shared" si="43"/>
        <v>wand_ai_810_DI</v>
      </c>
      <c r="Z115" s="9" t="str">
        <f t="shared" si="44"/>
        <v>wand_ai_810_DI</v>
      </c>
      <c r="AB115" s="9" t="b">
        <v>1</v>
      </c>
      <c r="AC115" s="9" t="b">
        <v>1</v>
      </c>
      <c r="AE115" s="9" t="b">
        <v>1</v>
      </c>
      <c r="AF115" s="9" t="b">
        <v>1</v>
      </c>
      <c r="AG115" s="9" t="b">
        <v>1</v>
      </c>
      <c r="AH115" s="9" t="b">
        <v>1</v>
      </c>
      <c r="AI115" s="9" t="b">
        <v>1</v>
      </c>
      <c r="AJ115" s="9" t="b">
        <v>1</v>
      </c>
      <c r="AK115" s="9" t="b">
        <v>1</v>
      </c>
      <c r="AL115" s="9" t="b">
        <v>1</v>
      </c>
      <c r="AM115" s="9" t="b">
        <v>1</v>
      </c>
      <c r="AN115" s="9" t="b">
        <v>1</v>
      </c>
      <c r="AV115" s="55">
        <v>62508</v>
      </c>
      <c r="AW115" s="55">
        <v>62509</v>
      </c>
      <c r="BB115" s="55">
        <v>92508</v>
      </c>
      <c r="BC115" s="55">
        <v>92509</v>
      </c>
      <c r="BD115" s="59">
        <v>2508</v>
      </c>
      <c r="BE115" s="57">
        <f t="shared" ref="BE115:BE140" si="46">IF(BD115="", "", BD115+1)</f>
        <v>2509</v>
      </c>
      <c r="BF115" s="57" t="b">
        <f t="shared" si="40"/>
        <v>1</v>
      </c>
      <c r="BG115" s="57" t="b">
        <f t="shared" si="40"/>
        <v>1</v>
      </c>
    </row>
    <row r="116" spans="1:59">
      <c r="A116" s="9" t="s">
        <v>417</v>
      </c>
      <c r="B116" s="9" t="s">
        <v>960</v>
      </c>
      <c r="C116" s="9">
        <v>2</v>
      </c>
      <c r="D116" s="9">
        <v>3</v>
      </c>
      <c r="E116" s="9" t="str">
        <f t="shared" si="45"/>
        <v>BZ-2Q03</v>
      </c>
      <c r="F116" s="9" t="s">
        <v>860</v>
      </c>
      <c r="G116" s="9" t="s">
        <v>655</v>
      </c>
      <c r="H116" s="9" t="s">
        <v>652</v>
      </c>
      <c r="J116" s="9" t="e">
        <f>MATCH($A116, 'Spells By School'!A:A, 0)</f>
        <v>#N/A</v>
      </c>
      <c r="K116" s="9" t="e">
        <f>MATCH($A116, 'Spells By School'!B:B, 0)</f>
        <v>#N/A</v>
      </c>
      <c r="L116" s="9" t="e">
        <f>MATCH($A116, 'Spells By School'!C:C, 0)</f>
        <v>#N/A</v>
      </c>
      <c r="M116" s="9" t="e">
        <f>MATCH($A116, 'Spells By School'!D:D, 0)</f>
        <v>#N/A</v>
      </c>
      <c r="N116" s="9">
        <f>MATCH($A116, 'Spells By School'!E:E, 0)</f>
        <v>30</v>
      </c>
      <c r="O116" s="9" t="e">
        <f>MATCH($A116, 'Spells By School'!F:F, 0)</f>
        <v>#N/A</v>
      </c>
      <c r="P116" s="9" t="e">
        <f ca="1">MATCH($A116, 'Spells By School'!G:G, 0)</f>
        <v>#N/A</v>
      </c>
      <c r="Q116" s="9" t="e">
        <f>MATCH($A116, 'Spells By School'!H:H, 0)</f>
        <v>#N/A</v>
      </c>
      <c r="R116" s="9" t="e">
        <f>MATCH($A116, 'Spells By School'!I:I, 0)</f>
        <v>#N/A</v>
      </c>
      <c r="S116" s="9" t="str">
        <f t="shared" si="41"/>
        <v>Invocation</v>
      </c>
      <c r="T116" s="9" t="str">
        <f t="shared" si="42"/>
        <v>EV</v>
      </c>
      <c r="U116" s="9">
        <f>IF(ISNA($J116), IF(ISNA($K116), IF(ISNA($L116), IF(ISNA($M116), IF(ISNA($N116), IF(ISNA($O116), IF(ISNA($P116), IF(ISNA($Q116), IF(ISNA($R116), "###error###", MATCH(A116, 'Wand Mapping'!J:J,0)),MATCH(A116, 'Wand Mapping'!I:I,0)),MATCH(A116, 'Wand Mapping'!H:H,0)),MATCH(A116, 'Wand Mapping'!G:G,0)),MATCH(A116, 'Wand Mapping'!F:F,0)),MATCH(A116, 'Wand Mapping'!E:E,0)),MATCH(A116, 'Wand Mapping'!D:D,0)),MATCH(A116, 'Wand Mapping'!C:C,0)),MATCH(A116, 'Wand Mapping'!B:B,0))</f>
        <v>68</v>
      </c>
      <c r="V116" s="9" t="str">
        <f>INDEX('Wand Mapping'!K:K, U116)</f>
        <v>wand_ai_660</v>
      </c>
      <c r="W116" s="9" t="str">
        <f t="shared" si="43"/>
        <v>wand_ai_660_EV</v>
      </c>
      <c r="Z116" s="9" t="str">
        <f t="shared" si="44"/>
        <v>wand_ai_660_EV</v>
      </c>
      <c r="AB116" s="64" t="s">
        <v>2033</v>
      </c>
      <c r="AC116" s="9" t="b">
        <v>1</v>
      </c>
      <c r="AE116" s="64" t="s">
        <v>2033</v>
      </c>
      <c r="AF116" s="9" t="b">
        <v>1</v>
      </c>
      <c r="AG116" s="9" t="b">
        <v>1</v>
      </c>
      <c r="AH116" s="9" t="b">
        <v>1</v>
      </c>
      <c r="AI116" s="9" t="b">
        <v>1</v>
      </c>
      <c r="AJ116" s="9" t="b">
        <v>1</v>
      </c>
      <c r="AK116" s="9" t="b">
        <v>1</v>
      </c>
      <c r="AL116" s="9" t="b">
        <v>1</v>
      </c>
      <c r="AM116" s="9" t="b">
        <v>1</v>
      </c>
      <c r="AV116" s="55">
        <v>62510</v>
      </c>
      <c r="AW116" s="55">
        <v>62511</v>
      </c>
      <c r="AX116" s="55">
        <v>72510</v>
      </c>
      <c r="AY116" s="55">
        <v>72511</v>
      </c>
      <c r="BB116" s="55">
        <v>92510</v>
      </c>
      <c r="BC116" s="55">
        <v>92511</v>
      </c>
      <c r="BD116" s="59">
        <v>2510</v>
      </c>
      <c r="BE116" s="57">
        <f t="shared" si="46"/>
        <v>2511</v>
      </c>
      <c r="BF116" s="57" t="b">
        <f t="shared" si="40"/>
        <v>1</v>
      </c>
      <c r="BG116" s="57" t="b">
        <f t="shared" si="40"/>
        <v>1</v>
      </c>
    </row>
    <row r="117" spans="1:59">
      <c r="A117" s="9" t="s">
        <v>628</v>
      </c>
      <c r="B117" s="9" t="s">
        <v>961</v>
      </c>
      <c r="C117" s="9">
        <v>2</v>
      </c>
      <c r="D117" s="9">
        <v>3</v>
      </c>
      <c r="E117" s="9" t="str">
        <f t="shared" si="45"/>
        <v>BZ-2R03</v>
      </c>
      <c r="F117" s="9" t="s">
        <v>861</v>
      </c>
      <c r="G117" s="9" t="s">
        <v>655</v>
      </c>
      <c r="H117" s="9" t="s">
        <v>652</v>
      </c>
      <c r="J117" s="9" t="e">
        <f>MATCH($A117, 'Spells By School'!A:A, 0)</f>
        <v>#N/A</v>
      </c>
      <c r="K117" s="9" t="e">
        <f>MATCH($A117, 'Spells By School'!B:B, 0)</f>
        <v>#N/A</v>
      </c>
      <c r="L117" s="9" t="e">
        <f>MATCH($A117, 'Spells By School'!C:C, 0)</f>
        <v>#N/A</v>
      </c>
      <c r="M117" s="9" t="e">
        <f>MATCH($A117, 'Spells By School'!D:D, 0)</f>
        <v>#N/A</v>
      </c>
      <c r="N117" s="9">
        <f>MATCH($A117, 'Spells By School'!E:E, 0)</f>
        <v>34</v>
      </c>
      <c r="O117" s="9" t="e">
        <f>MATCH($A117, 'Spells By School'!F:F, 0)</f>
        <v>#N/A</v>
      </c>
      <c r="P117" s="9" t="e">
        <f ca="1">MATCH($A117, 'Spells By School'!G:G, 0)</f>
        <v>#N/A</v>
      </c>
      <c r="Q117" s="9" t="e">
        <f>MATCH($A117, 'Spells By School'!H:H, 0)</f>
        <v>#N/A</v>
      </c>
      <c r="R117" s="9" t="e">
        <f>MATCH($A117, 'Spells By School'!I:I, 0)</f>
        <v>#N/A</v>
      </c>
      <c r="S117" s="9" t="str">
        <f t="shared" si="41"/>
        <v>Invocation</v>
      </c>
      <c r="T117" s="9" t="str">
        <f t="shared" si="42"/>
        <v>EV</v>
      </c>
      <c r="U117" s="9">
        <f>IF(ISNA($J117), IF(ISNA($K117), IF(ISNA($L117), IF(ISNA($M117), IF(ISNA($N117), IF(ISNA($O117), IF(ISNA($P117), IF(ISNA($Q117), IF(ISNA($R117), "###error###", MATCH(A117, 'Wand Mapping'!J:J,0)),MATCH(A117, 'Wand Mapping'!I:I,0)),MATCH(A117, 'Wand Mapping'!H:H,0)),MATCH(A117, 'Wand Mapping'!G:G,0)),MATCH(A117, 'Wand Mapping'!F:F,0)),MATCH(A117, 'Wand Mapping'!E:E,0)),MATCH(A117, 'Wand Mapping'!D:D,0)),MATCH(A117, 'Wand Mapping'!C:C,0)),MATCH(A117, 'Wand Mapping'!B:B,0))</f>
        <v>100</v>
      </c>
      <c r="V117" s="9" t="str">
        <f>INDEX('Wand Mapping'!K:K, U117)</f>
        <v>wand_ai_980</v>
      </c>
      <c r="W117" s="9" t="str">
        <f t="shared" si="43"/>
        <v>wand_ai_980_EV</v>
      </c>
      <c r="Z117" s="9" t="str">
        <f t="shared" si="44"/>
        <v>wand_ai_980_EV</v>
      </c>
      <c r="AC117" s="9" t="b">
        <v>1</v>
      </c>
      <c r="AF117" s="9" t="b">
        <v>1</v>
      </c>
      <c r="AG117" s="9" t="b">
        <v>1</v>
      </c>
      <c r="AH117" s="9" t="b">
        <v>1</v>
      </c>
      <c r="AI117" s="9" t="b">
        <v>1</v>
      </c>
      <c r="AJ117" s="9" t="b">
        <v>1</v>
      </c>
      <c r="AK117" s="9" t="b">
        <v>1</v>
      </c>
      <c r="AL117" s="9" t="b">
        <v>1</v>
      </c>
      <c r="AM117" s="9" t="b">
        <v>1</v>
      </c>
      <c r="AN117" s="9" t="b">
        <v>1</v>
      </c>
      <c r="AV117" s="55">
        <v>62512</v>
      </c>
      <c r="AW117" s="55">
        <v>62513</v>
      </c>
      <c r="BB117" s="55">
        <v>92512</v>
      </c>
      <c r="BC117" s="55">
        <v>92513</v>
      </c>
      <c r="BD117" s="59">
        <v>2512</v>
      </c>
      <c r="BE117" s="57">
        <f t="shared" si="46"/>
        <v>2513</v>
      </c>
      <c r="BF117" s="57" t="b">
        <f t="shared" si="40"/>
        <v>1</v>
      </c>
      <c r="BG117" s="57" t="b">
        <f t="shared" si="40"/>
        <v>1</v>
      </c>
    </row>
    <row r="118" spans="1:59">
      <c r="A118" s="30" t="s">
        <v>164</v>
      </c>
      <c r="B118" s="9" t="s">
        <v>962</v>
      </c>
      <c r="C118" s="9">
        <v>2</v>
      </c>
      <c r="D118" s="9">
        <v>3</v>
      </c>
      <c r="E118" s="9" t="str">
        <f t="shared" si="45"/>
        <v>BZ-2S03</v>
      </c>
      <c r="F118" s="9" t="s">
        <v>862</v>
      </c>
      <c r="G118" s="9" t="s">
        <v>655</v>
      </c>
      <c r="H118" s="9" t="s">
        <v>652</v>
      </c>
      <c r="J118" s="9" t="e">
        <f>MATCH($A118, 'Spells By School'!A:A, 0)</f>
        <v>#N/A</v>
      </c>
      <c r="K118" s="9" t="e">
        <f>MATCH($A118, 'Spells By School'!B:B, 0)</f>
        <v>#N/A</v>
      </c>
      <c r="L118" s="9" t="e">
        <f>MATCH($A118, 'Spells By School'!C:C, 0)</f>
        <v>#N/A</v>
      </c>
      <c r="M118" s="9" t="e">
        <f>MATCH($A118, 'Spells By School'!D:D, 0)</f>
        <v>#N/A</v>
      </c>
      <c r="N118" s="9" t="e">
        <f>MATCH($A118, 'Spells By School'!E:E, 0)</f>
        <v>#N/A</v>
      </c>
      <c r="O118" s="9">
        <f>MATCH($A118, 'Spells By School'!F:F, 0)</f>
        <v>32</v>
      </c>
      <c r="P118" s="9" t="e">
        <f ca="1">MATCH($A118, 'Spells By School'!G:G, 0)</f>
        <v>#N/A</v>
      </c>
      <c r="Q118" s="9" t="e">
        <f>MATCH($A118, 'Spells By School'!H:H, 0)</f>
        <v>#N/A</v>
      </c>
      <c r="R118" s="9" t="e">
        <f>MATCH($A118, 'Spells By School'!I:I, 0)</f>
        <v>#N/A</v>
      </c>
      <c r="S118" s="9" t="str">
        <f t="shared" si="41"/>
        <v>Enchantment</v>
      </c>
      <c r="T118" s="9" t="str">
        <f t="shared" si="42"/>
        <v>EN</v>
      </c>
      <c r="U118" s="9">
        <f>IF(ISNA($J118), IF(ISNA($K118), IF(ISNA($L118), IF(ISNA($M118), IF(ISNA($N118), IF(ISNA($O118), IF(ISNA($P118), IF(ISNA($Q118), IF(ISNA($R118), "###error###", MATCH(A118, 'Wand Mapping'!J:J,0)),MATCH(A118, 'Wand Mapping'!I:I,0)),MATCH(A118, 'Wand Mapping'!H:H,0)),MATCH(A118, 'Wand Mapping'!G:G,0)),MATCH(A118, 'Wand Mapping'!F:F,0)),MATCH(A118, 'Wand Mapping'!E:E,0)),MATCH(A118, 'Wand Mapping'!D:D,0)),MATCH(A118, 'Wand Mapping'!C:C,0)),MATCH(A118, 'Wand Mapping'!B:B,0))</f>
        <v>29</v>
      </c>
      <c r="V118" s="9" t="str">
        <f>INDEX('Wand Mapping'!K:K, U118)</f>
        <v>wand_ai_270</v>
      </c>
      <c r="W118" s="9" t="str">
        <f t="shared" si="43"/>
        <v>wand_ai_270_EN</v>
      </c>
      <c r="Z118" s="9" t="str">
        <f t="shared" si="44"/>
        <v>wand_ai_270_EN</v>
      </c>
      <c r="AA118" s="9" t="b">
        <v>1</v>
      </c>
      <c r="AB118" s="9" t="b">
        <v>1</v>
      </c>
      <c r="AD118" s="9" t="b">
        <v>1</v>
      </c>
      <c r="AE118" s="9" t="b">
        <v>1</v>
      </c>
      <c r="AH118" s="9" t="b">
        <v>1</v>
      </c>
      <c r="AI118" s="9" t="b">
        <v>1</v>
      </c>
      <c r="AJ118" s="9" t="b">
        <v>1</v>
      </c>
      <c r="AK118" s="9" t="b">
        <v>1</v>
      </c>
      <c r="AL118" s="9" t="b">
        <v>1</v>
      </c>
      <c r="AM118" s="9" t="b">
        <v>1</v>
      </c>
      <c r="AV118" s="55">
        <v>62514</v>
      </c>
      <c r="AW118" s="55">
        <v>62515</v>
      </c>
      <c r="AX118" s="55">
        <v>72514</v>
      </c>
      <c r="AY118" s="55">
        <v>72515</v>
      </c>
      <c r="BB118" s="55">
        <v>92514</v>
      </c>
      <c r="BC118" s="55">
        <v>92515</v>
      </c>
      <c r="BD118" s="59">
        <v>2514</v>
      </c>
      <c r="BE118" s="57">
        <f t="shared" si="46"/>
        <v>2515</v>
      </c>
      <c r="BF118" s="57" t="b">
        <f t="shared" si="40"/>
        <v>1</v>
      </c>
      <c r="BG118" s="57" t="b">
        <f t="shared" si="40"/>
        <v>1</v>
      </c>
    </row>
    <row r="119" spans="1:59">
      <c r="A119" s="9" t="s">
        <v>371</v>
      </c>
      <c r="B119" s="9" t="s">
        <v>964</v>
      </c>
      <c r="C119" s="9">
        <v>2</v>
      </c>
      <c r="D119" s="9">
        <v>3</v>
      </c>
      <c r="E119" s="9" t="str">
        <f t="shared" si="45"/>
        <v>BZ-2U03</v>
      </c>
      <c r="F119" s="9" t="s">
        <v>864</v>
      </c>
      <c r="G119" s="9" t="s">
        <v>655</v>
      </c>
      <c r="H119" s="9" t="s">
        <v>652</v>
      </c>
      <c r="J119" s="9" t="e">
        <f>MATCH($A119, 'Spells By School'!A:A, 0)</f>
        <v>#N/A</v>
      </c>
      <c r="K119" s="9" t="e">
        <f>MATCH($A119, 'Spells By School'!B:B, 0)</f>
        <v>#N/A</v>
      </c>
      <c r="L119" s="9" t="e">
        <f>MATCH($A119, 'Spells By School'!C:C, 0)</f>
        <v>#N/A</v>
      </c>
      <c r="M119" s="9">
        <f>MATCH($A119, 'Spells By School'!D:D, 0)</f>
        <v>57</v>
      </c>
      <c r="N119" s="9" t="e">
        <f>MATCH($A119, 'Spells By School'!E:E, 0)</f>
        <v>#N/A</v>
      </c>
      <c r="O119" s="9" t="e">
        <f>MATCH($A119, 'Spells By School'!F:F, 0)</f>
        <v>#N/A</v>
      </c>
      <c r="P119" s="9" t="e">
        <f ca="1">MATCH($A119, 'Spells By School'!G:G, 0)</f>
        <v>#N/A</v>
      </c>
      <c r="Q119" s="9" t="e">
        <f>MATCH($A119, 'Spells By School'!H:H, 0)</f>
        <v>#N/A</v>
      </c>
      <c r="R119" s="9" t="e">
        <f>MATCH($A119, 'Spells By School'!I:I, 0)</f>
        <v>#N/A</v>
      </c>
      <c r="S119" s="9" t="str">
        <f t="shared" si="41"/>
        <v>Transmutation</v>
      </c>
      <c r="T119" s="9" t="str">
        <f t="shared" si="42"/>
        <v>TR</v>
      </c>
      <c r="U119" s="9">
        <f>IF(ISNA($J119), IF(ISNA($K119), IF(ISNA($L119), IF(ISNA($M119), IF(ISNA($N119), IF(ISNA($O119), IF(ISNA($P119), IF(ISNA($Q119), IF(ISNA($R119), "###error###", MATCH(A119, 'Wand Mapping'!J:J,0)),MATCH(A119, 'Wand Mapping'!I:I,0)),MATCH(A119, 'Wand Mapping'!H:H,0)),MATCH(A119, 'Wand Mapping'!G:G,0)),MATCH(A119, 'Wand Mapping'!F:F,0)),MATCH(A119, 'Wand Mapping'!E:E,0)),MATCH(A119, 'Wand Mapping'!D:D,0)),MATCH(A119, 'Wand Mapping'!C:C,0)),MATCH(A119, 'Wand Mapping'!B:B,0))</f>
        <v>61</v>
      </c>
      <c r="V119" s="9" t="str">
        <f>INDEX('Wand Mapping'!K:K, U119)</f>
        <v>wand_ai_590</v>
      </c>
      <c r="W119" s="9" t="str">
        <f t="shared" si="43"/>
        <v>wand_ai_590_TR</v>
      </c>
      <c r="Z119" s="9" t="str">
        <f t="shared" si="44"/>
        <v>wand_ai_590_TR</v>
      </c>
      <c r="AB119" s="9" t="b">
        <v>1</v>
      </c>
      <c r="AC119" s="9" t="b">
        <v>1</v>
      </c>
      <c r="AE119" s="9" t="b">
        <v>1</v>
      </c>
      <c r="AF119" s="9" t="b">
        <v>1</v>
      </c>
      <c r="AG119" s="9" t="b">
        <v>1</v>
      </c>
      <c r="AH119" s="9" t="b">
        <v>1</v>
      </c>
      <c r="AI119" s="9" t="b">
        <v>1</v>
      </c>
      <c r="AJ119" s="9" t="b">
        <v>1</v>
      </c>
      <c r="AK119" s="9" t="b">
        <v>1</v>
      </c>
      <c r="AL119" s="9" t="b">
        <v>1</v>
      </c>
      <c r="AM119" s="9" t="b">
        <v>1</v>
      </c>
      <c r="AV119" s="55">
        <v>62516</v>
      </c>
      <c r="AW119" s="55">
        <v>62517</v>
      </c>
      <c r="BD119" s="59">
        <v>2516</v>
      </c>
      <c r="BE119" s="57">
        <f t="shared" si="46"/>
        <v>2517</v>
      </c>
      <c r="BF119" s="57" t="b">
        <f t="shared" si="40"/>
        <v>1</v>
      </c>
      <c r="BG119" s="57" t="b">
        <f t="shared" si="40"/>
        <v>1</v>
      </c>
    </row>
    <row r="120" spans="1:59">
      <c r="A120" s="9" t="s">
        <v>218</v>
      </c>
      <c r="B120" s="9" t="s">
        <v>965</v>
      </c>
      <c r="C120" s="9">
        <v>2</v>
      </c>
      <c r="D120" s="9">
        <v>3</v>
      </c>
      <c r="E120" s="9" t="str">
        <f t="shared" si="45"/>
        <v>BZ-2V03</v>
      </c>
      <c r="F120" s="9" t="s">
        <v>865</v>
      </c>
      <c r="G120" s="9" t="s">
        <v>655</v>
      </c>
      <c r="H120" s="9" t="s">
        <v>652</v>
      </c>
      <c r="J120" s="9" t="e">
        <f>MATCH($A120, 'Spells By School'!A:A, 0)</f>
        <v>#N/A</v>
      </c>
      <c r="K120" s="9" t="e">
        <f>MATCH($A120, 'Spells By School'!B:B, 0)</f>
        <v>#N/A</v>
      </c>
      <c r="L120" s="9" t="e">
        <f>MATCH($A120, 'Spells By School'!C:C, 0)</f>
        <v>#N/A</v>
      </c>
      <c r="M120" s="9">
        <f>MATCH($A120, 'Spells By School'!D:D, 0)</f>
        <v>65</v>
      </c>
      <c r="N120" s="9" t="e">
        <f>MATCH($A120, 'Spells By School'!E:E, 0)</f>
        <v>#N/A</v>
      </c>
      <c r="O120" s="9" t="e">
        <f>MATCH($A120, 'Spells By School'!F:F, 0)</f>
        <v>#N/A</v>
      </c>
      <c r="P120" s="9" t="e">
        <f ca="1">MATCH($A120, 'Spells By School'!G:G, 0)</f>
        <v>#N/A</v>
      </c>
      <c r="Q120" s="9" t="e">
        <f>MATCH($A120, 'Spells By School'!H:H, 0)</f>
        <v>#N/A</v>
      </c>
      <c r="R120" s="9" t="e">
        <f>MATCH($A120, 'Spells By School'!I:I, 0)</f>
        <v>#N/A</v>
      </c>
      <c r="S120" s="9" t="str">
        <f t="shared" si="41"/>
        <v>Transmutation</v>
      </c>
      <c r="T120" s="9" t="str">
        <f t="shared" si="42"/>
        <v>TR</v>
      </c>
      <c r="U120" s="9">
        <f>IF(ISNA($J120), IF(ISNA($K120), IF(ISNA($L120), IF(ISNA($M120), IF(ISNA($N120), IF(ISNA($O120), IF(ISNA($P120), IF(ISNA($Q120), IF(ISNA($R120), "###error###", MATCH(A120, 'Wand Mapping'!J:J,0)),MATCH(A120, 'Wand Mapping'!I:I,0)),MATCH(A120, 'Wand Mapping'!H:H,0)),MATCH(A120, 'Wand Mapping'!G:G,0)),MATCH(A120, 'Wand Mapping'!F:F,0)),MATCH(A120, 'Wand Mapping'!E:E,0)),MATCH(A120, 'Wand Mapping'!D:D,0)),MATCH(A120, 'Wand Mapping'!C:C,0)),MATCH(A120, 'Wand Mapping'!B:B,0))</f>
        <v>38</v>
      </c>
      <c r="V120" s="9" t="str">
        <f>INDEX('Wand Mapping'!K:K, U120)</f>
        <v>wand_ai_360</v>
      </c>
      <c r="W120" s="9" t="str">
        <f t="shared" si="43"/>
        <v>wand_ai_360_TR</v>
      </c>
      <c r="Z120" s="9" t="str">
        <f t="shared" si="44"/>
        <v>wand_ai_360_TR</v>
      </c>
      <c r="AB120" s="9" t="b">
        <v>1</v>
      </c>
      <c r="AE120" s="9" t="b">
        <v>1</v>
      </c>
      <c r="AH120" s="9" t="b">
        <v>1</v>
      </c>
      <c r="AI120" s="9" t="b">
        <v>1</v>
      </c>
      <c r="AJ120" s="9" t="b">
        <v>1</v>
      </c>
      <c r="AK120" s="9" t="b">
        <v>1</v>
      </c>
      <c r="AL120" s="9" t="b">
        <v>1</v>
      </c>
      <c r="AM120" s="9" t="b">
        <v>1</v>
      </c>
      <c r="AV120" s="55">
        <v>62518</v>
      </c>
      <c r="AW120" s="55">
        <v>62519</v>
      </c>
      <c r="BB120" s="55">
        <v>92518</v>
      </c>
      <c r="BC120" s="55">
        <v>92519</v>
      </c>
      <c r="BD120" s="59">
        <v>2518</v>
      </c>
      <c r="BE120" s="57">
        <f t="shared" si="46"/>
        <v>2519</v>
      </c>
      <c r="BF120" s="57" t="b">
        <f t="shared" si="40"/>
        <v>1</v>
      </c>
      <c r="BG120" s="57" t="b">
        <f t="shared" si="40"/>
        <v>1</v>
      </c>
    </row>
    <row r="121" spans="1:59">
      <c r="A121" s="9" t="s">
        <v>332</v>
      </c>
      <c r="B121" s="9" t="s">
        <v>966</v>
      </c>
      <c r="C121" s="9">
        <v>2</v>
      </c>
      <c r="D121" s="9">
        <v>3</v>
      </c>
      <c r="E121" s="9" t="str">
        <f t="shared" si="45"/>
        <v>BZ-2W03</v>
      </c>
      <c r="F121" s="9" t="s">
        <v>866</v>
      </c>
      <c r="G121" s="9" t="s">
        <v>655</v>
      </c>
      <c r="H121" s="9" t="s">
        <v>652</v>
      </c>
      <c r="J121" s="9" t="e">
        <f>MATCH($A121, 'Spells By School'!A:A, 0)</f>
        <v>#N/A</v>
      </c>
      <c r="K121" s="9" t="e">
        <f>MATCH($A121, 'Spells By School'!B:B, 0)</f>
        <v>#N/A</v>
      </c>
      <c r="L121" s="9" t="e">
        <f>MATCH($A121, 'Spells By School'!C:C, 0)</f>
        <v>#N/A</v>
      </c>
      <c r="M121" s="9" t="e">
        <f>MATCH($A121, 'Spells By School'!D:D, 0)</f>
        <v>#N/A</v>
      </c>
      <c r="N121" s="9" t="e">
        <f>MATCH($A121, 'Spells By School'!E:E, 0)</f>
        <v>#N/A</v>
      </c>
      <c r="O121" s="9" t="e">
        <f>MATCH($A121, 'Spells By School'!F:F, 0)</f>
        <v>#N/A</v>
      </c>
      <c r="P121" s="9">
        <f ca="1">MATCH($A121, 'Spells By School'!G:G, 0)</f>
        <v>64</v>
      </c>
      <c r="Q121" s="9" t="e">
        <f>MATCH($A121, 'Spells By School'!H:H, 0)</f>
        <v>#N/A</v>
      </c>
      <c r="R121" s="9" t="e">
        <f>MATCH($A121, 'Spells By School'!I:I, 0)</f>
        <v>#N/A</v>
      </c>
      <c r="S121" s="9" t="str">
        <f t="shared" ca="1" si="41"/>
        <v>Necromancy</v>
      </c>
      <c r="T121" s="9" t="str">
        <f t="shared" ca="1" si="42"/>
        <v>NE</v>
      </c>
      <c r="U121" s="9">
        <f ca="1">IF(ISNA($J121), IF(ISNA($K121), IF(ISNA($L121), IF(ISNA($M121), IF(ISNA($N121), IF(ISNA($O121), IF(ISNA($P121), IF(ISNA($Q121), IF(ISNA($R121), "###error###", MATCH(A121, 'Wand Mapping'!J:J,0)),MATCH(A121, 'Wand Mapping'!I:I,0)),MATCH(A121, 'Wand Mapping'!H:H,0)),MATCH(A121, 'Wand Mapping'!G:G,0)),MATCH(A121, 'Wand Mapping'!F:F,0)),MATCH(A121, 'Wand Mapping'!E:E,0)),MATCH(A121, 'Wand Mapping'!D:D,0)),MATCH(A121, 'Wand Mapping'!C:C,0)),MATCH(A121, 'Wand Mapping'!B:B,0))</f>
        <v>54</v>
      </c>
      <c r="V121" s="9" t="str">
        <f ca="1">INDEX('Wand Mapping'!K:K, U121)</f>
        <v>wand_ai_520</v>
      </c>
      <c r="W121" s="9" t="str">
        <f t="shared" ca="1" si="43"/>
        <v>wand_ai_520_NE</v>
      </c>
      <c r="Z121" s="9" t="str">
        <f t="shared" ca="1" si="44"/>
        <v>wand_ai_520_NE</v>
      </c>
      <c r="AB121" s="9" t="b">
        <v>1</v>
      </c>
      <c r="AC121" s="64" t="s">
        <v>2033</v>
      </c>
      <c r="AE121" s="9" t="b">
        <v>1</v>
      </c>
      <c r="AF121" s="64" t="s">
        <v>2033</v>
      </c>
      <c r="AG121" s="64" t="s">
        <v>2033</v>
      </c>
      <c r="AH121" s="9" t="b">
        <v>1</v>
      </c>
      <c r="AI121" s="9" t="b">
        <v>1</v>
      </c>
      <c r="AJ121" s="9" t="b">
        <v>1</v>
      </c>
      <c r="AK121" s="9" t="b">
        <v>1</v>
      </c>
      <c r="AL121" s="9" t="b">
        <v>1</v>
      </c>
      <c r="AM121" s="9" t="b">
        <v>1</v>
      </c>
      <c r="AV121" s="55">
        <v>62520</v>
      </c>
      <c r="AW121" s="55">
        <v>62521</v>
      </c>
      <c r="AX121" s="55">
        <v>72520</v>
      </c>
      <c r="AY121" s="55">
        <v>72521</v>
      </c>
      <c r="BB121" s="55">
        <v>92520</v>
      </c>
      <c r="BC121" s="55">
        <v>92521</v>
      </c>
      <c r="BD121" s="59">
        <v>2520</v>
      </c>
      <c r="BE121" s="57">
        <f t="shared" si="46"/>
        <v>2521</v>
      </c>
      <c r="BF121" s="57" t="b">
        <f t="shared" si="40"/>
        <v>1</v>
      </c>
      <c r="BG121" s="57" t="b">
        <f t="shared" si="40"/>
        <v>1</v>
      </c>
    </row>
    <row r="122" spans="1:59">
      <c r="A122" s="9" t="s">
        <v>283</v>
      </c>
      <c r="B122" s="9" t="s">
        <v>967</v>
      </c>
      <c r="C122" s="9">
        <v>2</v>
      </c>
      <c r="D122" s="9">
        <v>3</v>
      </c>
      <c r="E122" s="9" t="str">
        <f t="shared" si="45"/>
        <v>BZ-2X03</v>
      </c>
      <c r="F122" s="9" t="s">
        <v>867</v>
      </c>
      <c r="G122" s="9" t="s">
        <v>655</v>
      </c>
      <c r="H122" s="9" t="s">
        <v>652</v>
      </c>
      <c r="J122" s="9" t="e">
        <f>MATCH($A122, 'Spells By School'!A:A, 0)</f>
        <v>#N/A</v>
      </c>
      <c r="K122" s="9" t="e">
        <f>MATCH($A122, 'Spells By School'!B:B, 0)</f>
        <v>#N/A</v>
      </c>
      <c r="L122" s="9" t="e">
        <f>MATCH($A122, 'Spells By School'!C:C, 0)</f>
        <v>#N/A</v>
      </c>
      <c r="M122" s="9" t="e">
        <f>MATCH($A122, 'Spells By School'!D:D, 0)</f>
        <v>#N/A</v>
      </c>
      <c r="N122" s="9">
        <f>MATCH($A122, 'Spells By School'!E:E, 0)</f>
        <v>72</v>
      </c>
      <c r="O122" s="9" t="e">
        <f>MATCH($A122, 'Spells By School'!F:F, 0)</f>
        <v>#N/A</v>
      </c>
      <c r="P122" s="9" t="e">
        <f ca="1">MATCH($A122, 'Spells By School'!G:G, 0)</f>
        <v>#N/A</v>
      </c>
      <c r="Q122" s="9" t="e">
        <f>MATCH($A122, 'Spells By School'!H:H, 0)</f>
        <v>#N/A</v>
      </c>
      <c r="R122" s="9" t="e">
        <f>MATCH($A122, 'Spells By School'!I:I, 0)</f>
        <v>#N/A</v>
      </c>
      <c r="S122" s="9" t="str">
        <f t="shared" si="41"/>
        <v>Invocation</v>
      </c>
      <c r="T122" s="9" t="str">
        <f t="shared" si="42"/>
        <v>EV</v>
      </c>
      <c r="U122" s="9">
        <f>IF(ISNA($J122), IF(ISNA($K122), IF(ISNA($L122), IF(ISNA($M122), IF(ISNA($N122), IF(ISNA($O122), IF(ISNA($P122), IF(ISNA($Q122), IF(ISNA($R122), "###error###", MATCH(A122, 'Wand Mapping'!J:J,0)),MATCH(A122, 'Wand Mapping'!I:I,0)),MATCH(A122, 'Wand Mapping'!H:H,0)),MATCH(A122, 'Wand Mapping'!G:G,0)),MATCH(A122, 'Wand Mapping'!F:F,0)),MATCH(A122, 'Wand Mapping'!E:E,0)),MATCH(A122, 'Wand Mapping'!D:D,0)),MATCH(A122, 'Wand Mapping'!C:C,0)),MATCH(A122, 'Wand Mapping'!B:B,0))</f>
        <v>47</v>
      </c>
      <c r="V122" s="9" t="str">
        <f>INDEX('Wand Mapping'!K:K, U122)</f>
        <v>wand_ai_450</v>
      </c>
      <c r="W122" s="9" t="str">
        <f t="shared" si="43"/>
        <v>wand_ai_450_EV</v>
      </c>
      <c r="Z122" s="9" t="str">
        <f t="shared" si="44"/>
        <v>wand_ai_450_EV</v>
      </c>
      <c r="AB122" s="9" t="b">
        <v>1</v>
      </c>
      <c r="AE122" s="9" t="b">
        <v>1</v>
      </c>
      <c r="AH122" s="9" t="b">
        <v>1</v>
      </c>
      <c r="AI122" s="9" t="b">
        <v>1</v>
      </c>
      <c r="AJ122" s="9" t="b">
        <v>1</v>
      </c>
      <c r="AK122" s="9" t="b">
        <v>1</v>
      </c>
      <c r="AL122" s="9" t="b">
        <v>1</v>
      </c>
      <c r="AM122" s="9" t="b">
        <v>1</v>
      </c>
      <c r="AV122" s="55">
        <v>62522</v>
      </c>
      <c r="AW122" s="55">
        <v>62523</v>
      </c>
      <c r="AX122" s="55">
        <v>72522</v>
      </c>
      <c r="AY122" s="55">
        <v>72523</v>
      </c>
      <c r="BB122" s="55">
        <v>92522</v>
      </c>
      <c r="BC122" s="55">
        <v>92523</v>
      </c>
      <c r="BD122" s="59">
        <v>2522</v>
      </c>
      <c r="BE122" s="57">
        <f t="shared" si="46"/>
        <v>2523</v>
      </c>
      <c r="BF122" s="57" t="b">
        <f t="shared" si="40"/>
        <v>1</v>
      </c>
      <c r="BG122" s="57" t="b">
        <f t="shared" si="40"/>
        <v>1</v>
      </c>
    </row>
    <row r="123" spans="1:59">
      <c r="A123" s="9" t="s">
        <v>154</v>
      </c>
      <c r="B123" s="9" t="s">
        <v>968</v>
      </c>
      <c r="C123" s="9">
        <v>2</v>
      </c>
      <c r="D123" s="9">
        <v>3</v>
      </c>
      <c r="E123" s="9" t="str">
        <f t="shared" si="45"/>
        <v>BZ-2Y03</v>
      </c>
      <c r="F123" s="9" t="s">
        <v>868</v>
      </c>
      <c r="G123" s="9" t="s">
        <v>655</v>
      </c>
      <c r="H123" s="9" t="s">
        <v>652</v>
      </c>
      <c r="J123" s="9" t="e">
        <f>MATCH($A123, 'Spells By School'!A:A, 0)</f>
        <v>#N/A</v>
      </c>
      <c r="K123" s="9" t="e">
        <f>MATCH($A123, 'Spells By School'!B:B, 0)</f>
        <v>#N/A</v>
      </c>
      <c r="L123" s="9" t="e">
        <f>MATCH($A123, 'Spells By School'!C:C, 0)</f>
        <v>#N/A</v>
      </c>
      <c r="M123" s="9" t="e">
        <f>MATCH($A123, 'Spells By School'!D:D, 0)</f>
        <v>#N/A</v>
      </c>
      <c r="N123" s="9">
        <f>MATCH($A123, 'Spells By School'!E:E, 0)</f>
        <v>22</v>
      </c>
      <c r="O123" s="9" t="e">
        <f>MATCH($A123, 'Spells By School'!F:F, 0)</f>
        <v>#N/A</v>
      </c>
      <c r="P123" s="9" t="e">
        <f ca="1">MATCH($A123, 'Spells By School'!G:G, 0)</f>
        <v>#N/A</v>
      </c>
      <c r="Q123" s="9" t="e">
        <f>MATCH($A123, 'Spells By School'!H:H, 0)</f>
        <v>#N/A</v>
      </c>
      <c r="R123" s="9" t="e">
        <f>MATCH($A123, 'Spells By School'!I:I, 0)</f>
        <v>#N/A</v>
      </c>
      <c r="S123" s="9" t="str">
        <f t="shared" si="41"/>
        <v>Invocation</v>
      </c>
      <c r="T123" s="9" t="str">
        <f t="shared" si="42"/>
        <v>EV</v>
      </c>
      <c r="U123" s="9">
        <f>IF(ISNA($J123), IF(ISNA($K123), IF(ISNA($L123), IF(ISNA($M123), IF(ISNA($N123), IF(ISNA($O123), IF(ISNA($P123), IF(ISNA($Q123), IF(ISNA($R123), "###error###", MATCH(A123, 'Wand Mapping'!J:J,0)),MATCH(A123, 'Wand Mapping'!I:I,0)),MATCH(A123, 'Wand Mapping'!H:H,0)),MATCH(A123, 'Wand Mapping'!G:G,0)),MATCH(A123, 'Wand Mapping'!F:F,0)),MATCH(A123, 'Wand Mapping'!E:E,0)),MATCH(A123, 'Wand Mapping'!D:D,0)),MATCH(A123, 'Wand Mapping'!C:C,0)),MATCH(A123, 'Wand Mapping'!B:B,0))</f>
        <v>27</v>
      </c>
      <c r="V123" s="9" t="str">
        <f>INDEX('Wand Mapping'!K:K, U123)</f>
        <v>wand_ai_250</v>
      </c>
      <c r="W123" s="9" t="str">
        <f t="shared" si="43"/>
        <v>wand_ai_250_EV</v>
      </c>
      <c r="Z123" s="9" t="str">
        <f t="shared" si="44"/>
        <v>wand_ai_250_EV</v>
      </c>
      <c r="AB123" s="9" t="b">
        <v>1</v>
      </c>
      <c r="AE123" s="9" t="b">
        <v>1</v>
      </c>
      <c r="AH123" s="9" t="b">
        <v>1</v>
      </c>
      <c r="AI123" s="9" t="b">
        <v>1</v>
      </c>
      <c r="AJ123" s="9" t="b">
        <v>1</v>
      </c>
      <c r="AK123" s="9" t="b">
        <v>1</v>
      </c>
      <c r="AL123" s="9" t="b">
        <v>1</v>
      </c>
      <c r="AM123" s="9" t="b">
        <v>1</v>
      </c>
      <c r="AV123" s="55">
        <v>62524</v>
      </c>
      <c r="AW123" s="55">
        <v>62525</v>
      </c>
      <c r="BB123" s="55">
        <v>92524</v>
      </c>
      <c r="BC123" s="55">
        <v>92525</v>
      </c>
      <c r="BD123" s="59">
        <v>2524</v>
      </c>
      <c r="BE123" s="57">
        <f t="shared" si="46"/>
        <v>2525</v>
      </c>
      <c r="BF123" s="57" t="b">
        <f t="shared" si="40"/>
        <v>1</v>
      </c>
      <c r="BG123" s="57" t="b">
        <f t="shared" si="40"/>
        <v>1</v>
      </c>
    </row>
    <row r="124" spans="1:59">
      <c r="A124" s="9" t="s">
        <v>117</v>
      </c>
      <c r="B124" s="9" t="s">
        <v>969</v>
      </c>
      <c r="C124" s="9">
        <v>2</v>
      </c>
      <c r="D124" s="9">
        <v>3</v>
      </c>
      <c r="E124" s="9" t="str">
        <f t="shared" si="45"/>
        <v>BZ-2Z03</v>
      </c>
      <c r="F124" s="9" t="s">
        <v>869</v>
      </c>
      <c r="G124" s="9" t="s">
        <v>655</v>
      </c>
      <c r="H124" s="9" t="s">
        <v>652</v>
      </c>
      <c r="J124" s="9" t="e">
        <f>MATCH($A124, 'Spells By School'!A:A, 0)</f>
        <v>#N/A</v>
      </c>
      <c r="K124" s="9">
        <f>MATCH($A124, 'Spells By School'!B:B, 0)</f>
        <v>96</v>
      </c>
      <c r="L124" s="9" t="e">
        <f>MATCH($A124, 'Spells By School'!C:C, 0)</f>
        <v>#N/A</v>
      </c>
      <c r="M124" s="9" t="e">
        <f>MATCH($A124, 'Spells By School'!D:D, 0)</f>
        <v>#N/A</v>
      </c>
      <c r="N124" s="9" t="e">
        <f>MATCH($A124, 'Spells By School'!E:E, 0)</f>
        <v>#N/A</v>
      </c>
      <c r="O124" s="9" t="e">
        <f>MATCH($A124, 'Spells By School'!F:F, 0)</f>
        <v>#N/A</v>
      </c>
      <c r="P124" s="9" t="e">
        <f ca="1">MATCH($A124, 'Spells By School'!G:G, 0)</f>
        <v>#N/A</v>
      </c>
      <c r="Q124" s="9" t="e">
        <f>MATCH($A124, 'Spells By School'!H:H, 0)</f>
        <v>#N/A</v>
      </c>
      <c r="R124" s="9" t="e">
        <f>MATCH($A124, 'Spells By School'!I:I, 0)</f>
        <v>#N/A</v>
      </c>
      <c r="S124" s="9" t="str">
        <f t="shared" si="41"/>
        <v>Conjuration</v>
      </c>
      <c r="T124" s="9" t="str">
        <f t="shared" si="42"/>
        <v>CO</v>
      </c>
      <c r="U124" s="9">
        <f>IF(ISNA($J124), IF(ISNA($K124), IF(ISNA($L124), IF(ISNA($M124), IF(ISNA($N124), IF(ISNA($O124), IF(ISNA($P124), IF(ISNA($Q124), IF(ISNA($R124), "###error###", MATCH(A124, 'Wand Mapping'!J:J,0)),MATCH(A124, 'Wand Mapping'!I:I,0)),MATCH(A124, 'Wand Mapping'!H:H,0)),MATCH(A124, 'Wand Mapping'!G:G,0)),MATCH(A124, 'Wand Mapping'!F:F,0)),MATCH(A124, 'Wand Mapping'!E:E,0)),MATCH(A124, 'Wand Mapping'!D:D,0)),MATCH(A124, 'Wand Mapping'!C:C,0)),MATCH(A124, 'Wand Mapping'!B:B,0))</f>
        <v>21</v>
      </c>
      <c r="V124" s="9" t="str">
        <f>INDEX('Wand Mapping'!K:K, U124)</f>
        <v>wand_ai_190</v>
      </c>
      <c r="W124" s="9" t="str">
        <f t="shared" si="43"/>
        <v>wand_ai_190_CO</v>
      </c>
      <c r="Z124" s="9" t="str">
        <f t="shared" si="44"/>
        <v>wand_ai_190_CO</v>
      </c>
      <c r="AG124" s="9" t="b">
        <v>1</v>
      </c>
      <c r="AH124" s="9" t="b">
        <v>1</v>
      </c>
      <c r="AI124" s="9" t="b">
        <v>1</v>
      </c>
      <c r="AJ124" s="9" t="b">
        <v>1</v>
      </c>
      <c r="AK124" s="9" t="b">
        <v>1</v>
      </c>
      <c r="AL124" s="9" t="b">
        <v>1</v>
      </c>
      <c r="AM124" s="9" t="b">
        <v>1</v>
      </c>
      <c r="AV124" s="55">
        <v>62526</v>
      </c>
      <c r="AW124" s="55">
        <v>62527</v>
      </c>
      <c r="BB124" s="55">
        <v>92526</v>
      </c>
      <c r="BC124" s="55">
        <v>92527</v>
      </c>
      <c r="BD124" s="59">
        <v>2526</v>
      </c>
      <c r="BE124" s="57">
        <f t="shared" si="46"/>
        <v>2527</v>
      </c>
      <c r="BF124" s="57" t="b">
        <f t="shared" si="40"/>
        <v>1</v>
      </c>
      <c r="BG124" s="57" t="b">
        <f t="shared" si="40"/>
        <v>1</v>
      </c>
    </row>
    <row r="125" spans="1:59">
      <c r="A125" s="9" t="s">
        <v>469</v>
      </c>
      <c r="B125" s="9" t="s">
        <v>1924</v>
      </c>
      <c r="C125" s="9">
        <v>2</v>
      </c>
      <c r="D125" s="9">
        <v>3</v>
      </c>
      <c r="E125" s="9" t="str">
        <f t="shared" si="45"/>
        <v>BZ-Y903</v>
      </c>
      <c r="F125" s="9" t="s">
        <v>1427</v>
      </c>
      <c r="G125" s="9" t="s">
        <v>655</v>
      </c>
      <c r="H125" s="9" t="s">
        <v>656</v>
      </c>
      <c r="J125" s="9" t="e">
        <f>MATCH($A125, 'Spells By School'!A:A, 0)</f>
        <v>#N/A</v>
      </c>
      <c r="K125" s="9" t="e">
        <f>MATCH($A125, 'Spells By School'!B:B, 0)</f>
        <v>#N/A</v>
      </c>
      <c r="L125" s="9" t="e">
        <f>MATCH($A125, 'Spells By School'!C:C, 0)</f>
        <v>#N/A</v>
      </c>
      <c r="M125" s="9" t="e">
        <f>MATCH($A125, 'Spells By School'!D:D, 0)</f>
        <v>#N/A</v>
      </c>
      <c r="N125" s="9" t="e">
        <f>MATCH($A125, 'Spells By School'!E:E, 0)</f>
        <v>#N/A</v>
      </c>
      <c r="O125" s="9" t="e">
        <f>MATCH($A125, 'Spells By School'!F:F, 0)</f>
        <v>#N/A</v>
      </c>
      <c r="P125" s="9">
        <f ca="1">MATCH($A125, 'Spells By School'!G:G, 0)</f>
        <v>20</v>
      </c>
      <c r="Q125" s="9" t="e">
        <f>MATCH($A125, 'Spells By School'!H:H, 0)</f>
        <v>#N/A</v>
      </c>
      <c r="R125" s="9" t="e">
        <f>MATCH($A125, 'Spells By School'!I:I, 0)</f>
        <v>#N/A</v>
      </c>
      <c r="S125" s="9" t="str">
        <f t="shared" ca="1" si="41"/>
        <v>Necromancy</v>
      </c>
      <c r="T125" s="9" t="str">
        <f t="shared" ca="1" si="42"/>
        <v>NE</v>
      </c>
      <c r="U125" s="9">
        <f ca="1">IF(ISNA($J125), IF(ISNA($K125), IF(ISNA($L125), IF(ISNA($M125), IF(ISNA($N125), IF(ISNA($O125), IF(ISNA($P125), IF(ISNA($Q125), IF(ISNA($R125), "###error###", MATCH(A125, 'Wand Mapping'!J:J,0)),MATCH(A125, 'Wand Mapping'!I:I,0)),MATCH(A125, 'Wand Mapping'!H:H,0)),MATCH(A125, 'Wand Mapping'!G:G,0)),MATCH(A125, 'Wand Mapping'!F:F,0)),MATCH(A125, 'Wand Mapping'!E:E,0)),MATCH(A125, 'Wand Mapping'!D:D,0)),MATCH(A125, 'Wand Mapping'!C:C,0)),MATCH(A125, 'Wand Mapping'!B:B,0))</f>
        <v>76</v>
      </c>
      <c r="V125" s="9" t="str">
        <f ca="1">INDEX('Wand Mapping'!K:K, U125)</f>
        <v>wand_ai_740</v>
      </c>
      <c r="W125" s="9" t="str">
        <f t="shared" ca="1" si="43"/>
        <v>wand_ai_740_NE</v>
      </c>
      <c r="Z125" s="9" t="str">
        <f t="shared" ca="1" si="44"/>
        <v>wand_ai_740_NE</v>
      </c>
      <c r="AB125" s="9" t="b">
        <v>1</v>
      </c>
      <c r="AC125" s="9" t="b">
        <v>1</v>
      </c>
      <c r="AE125" s="9" t="b">
        <v>1</v>
      </c>
      <c r="AF125" s="9" t="b">
        <v>1</v>
      </c>
      <c r="AG125" s="9" t="b">
        <v>1</v>
      </c>
      <c r="AH125" s="9" t="b">
        <v>1</v>
      </c>
      <c r="AI125" s="9" t="b">
        <v>1</v>
      </c>
      <c r="AJ125" s="9" t="b">
        <v>1</v>
      </c>
      <c r="AK125" s="9" t="b">
        <v>1</v>
      </c>
      <c r="AL125" s="9" t="b">
        <v>1</v>
      </c>
      <c r="AM125" s="9" t="b">
        <v>1</v>
      </c>
      <c r="AX125" s="55">
        <v>72528</v>
      </c>
      <c r="AY125" s="55">
        <v>72529</v>
      </c>
      <c r="BB125" s="55">
        <v>92528</v>
      </c>
      <c r="BC125" s="55">
        <v>92529</v>
      </c>
      <c r="BD125" s="59">
        <v>2528</v>
      </c>
      <c r="BE125" s="57">
        <f t="shared" si="46"/>
        <v>2529</v>
      </c>
      <c r="BF125" s="57" t="b">
        <f t="shared" si="40"/>
        <v>1</v>
      </c>
      <c r="BG125" s="57" t="b">
        <f t="shared" si="40"/>
        <v>1</v>
      </c>
    </row>
    <row r="126" spans="1:59">
      <c r="A126" s="9" t="s">
        <v>148</v>
      </c>
      <c r="B126" s="9" t="s">
        <v>1925</v>
      </c>
      <c r="C126" s="9">
        <v>2</v>
      </c>
      <c r="D126" s="9">
        <v>3</v>
      </c>
      <c r="E126" s="9" t="str">
        <f t="shared" si="45"/>
        <v>BZ-YA03</v>
      </c>
      <c r="F126" s="9" t="s">
        <v>1428</v>
      </c>
      <c r="G126" s="9" t="s">
        <v>655</v>
      </c>
      <c r="H126" s="9" t="s">
        <v>656</v>
      </c>
      <c r="J126" s="9" t="e">
        <f>MATCH($A126, 'Spells By School'!A:A, 0)</f>
        <v>#N/A</v>
      </c>
      <c r="K126" s="9" t="e">
        <f>MATCH($A126, 'Spells By School'!B:B, 0)</f>
        <v>#N/A</v>
      </c>
      <c r="L126" s="9" t="e">
        <f>MATCH($A126, 'Spells By School'!C:C, 0)</f>
        <v>#N/A</v>
      </c>
      <c r="M126" s="9" t="e">
        <f>MATCH($A126, 'Spells By School'!D:D, 0)</f>
        <v>#N/A</v>
      </c>
      <c r="N126" s="9">
        <f>MATCH($A126, 'Spells By School'!E:E, 0)</f>
        <v>4</v>
      </c>
      <c r="O126" s="9" t="e">
        <f>MATCH($A126, 'Spells By School'!F:F, 0)</f>
        <v>#N/A</v>
      </c>
      <c r="P126" s="9" t="e">
        <f ca="1">MATCH($A126, 'Spells By School'!G:G, 0)</f>
        <v>#N/A</v>
      </c>
      <c r="Q126" s="9" t="e">
        <f>MATCH($A126, 'Spells By School'!H:H, 0)</f>
        <v>#N/A</v>
      </c>
      <c r="R126" s="9" t="e">
        <f>MATCH($A126, 'Spells By School'!I:I, 0)</f>
        <v>#N/A</v>
      </c>
      <c r="S126" s="9" t="str">
        <f t="shared" si="41"/>
        <v>Invocation</v>
      </c>
      <c r="T126" s="9" t="str">
        <f t="shared" si="42"/>
        <v>EV</v>
      </c>
      <c r="U126" s="9">
        <f>IF(ISNA($J126), IF(ISNA($K126), IF(ISNA($L126), IF(ISNA($M126), IF(ISNA($N126), IF(ISNA($O126), IF(ISNA($P126), IF(ISNA($Q126), IF(ISNA($R126), "###error###", MATCH(A126, 'Wand Mapping'!J:J,0)),MATCH(A126, 'Wand Mapping'!I:I,0)),MATCH(A126, 'Wand Mapping'!H:H,0)),MATCH(A126, 'Wand Mapping'!G:G,0)),MATCH(A126, 'Wand Mapping'!F:F,0)),MATCH(A126, 'Wand Mapping'!E:E,0)),MATCH(A126, 'Wand Mapping'!D:D,0)),MATCH(A126, 'Wand Mapping'!C:C,0)),MATCH(A126, 'Wand Mapping'!B:B,0))</f>
        <v>26</v>
      </c>
      <c r="V126" s="9" t="str">
        <f>INDEX('Wand Mapping'!K:K, U126)</f>
        <v>wand_ai_240</v>
      </c>
      <c r="W126" s="9" t="str">
        <f t="shared" si="43"/>
        <v>wand_ai_240_EV</v>
      </c>
      <c r="Z126" s="9" t="str">
        <f t="shared" si="44"/>
        <v>wand_ai_240_EV</v>
      </c>
      <c r="AC126" s="9" t="b">
        <v>1</v>
      </c>
      <c r="AF126" s="9" t="b">
        <v>1</v>
      </c>
      <c r="AG126" s="9" t="b">
        <v>1</v>
      </c>
      <c r="AH126" s="9" t="b">
        <v>1</v>
      </c>
      <c r="AI126" s="9" t="b">
        <v>1</v>
      </c>
      <c r="AJ126" s="9" t="b">
        <v>1</v>
      </c>
      <c r="AK126" s="9" t="b">
        <v>1</v>
      </c>
      <c r="AL126" s="9" t="b">
        <v>1</v>
      </c>
      <c r="AM126" s="9" t="b">
        <v>1</v>
      </c>
      <c r="AX126" s="55">
        <v>72530</v>
      </c>
      <c r="AY126" s="55">
        <v>72531</v>
      </c>
      <c r="BD126" s="59">
        <v>2530</v>
      </c>
      <c r="BE126" s="57">
        <f t="shared" si="46"/>
        <v>2531</v>
      </c>
      <c r="BF126" s="57" t="b">
        <f t="shared" si="40"/>
        <v>1</v>
      </c>
      <c r="BG126" s="57" t="b">
        <f t="shared" si="40"/>
        <v>1</v>
      </c>
    </row>
    <row r="127" spans="1:59">
      <c r="A127" s="9" t="s">
        <v>174</v>
      </c>
      <c r="B127" s="9" t="s">
        <v>1926</v>
      </c>
      <c r="C127" s="9">
        <v>2</v>
      </c>
      <c r="D127" s="9">
        <v>3</v>
      </c>
      <c r="E127" s="9" t="str">
        <f t="shared" si="45"/>
        <v>BZ-YB03</v>
      </c>
      <c r="F127" s="9" t="s">
        <v>1429</v>
      </c>
      <c r="G127" s="9" t="s">
        <v>655</v>
      </c>
      <c r="H127" s="9" t="s">
        <v>656</v>
      </c>
      <c r="J127" s="9" t="e">
        <f>MATCH($A127, 'Spells By School'!A:A, 0)</f>
        <v>#N/A</v>
      </c>
      <c r="K127" s="9" t="e">
        <f>MATCH($A127, 'Spells By School'!B:B, 0)</f>
        <v>#N/A</v>
      </c>
      <c r="L127" s="9" t="e">
        <f>MATCH($A127, 'Spells By School'!C:C, 0)</f>
        <v>#N/A</v>
      </c>
      <c r="M127" s="9">
        <f>MATCH($A127, 'Spells By School'!D:D, 0)</f>
        <v>6</v>
      </c>
      <c r="N127" s="9" t="e">
        <f>MATCH($A127, 'Spells By School'!E:E, 0)</f>
        <v>#N/A</v>
      </c>
      <c r="O127" s="9" t="e">
        <f>MATCH($A127, 'Spells By School'!F:F, 0)</f>
        <v>#N/A</v>
      </c>
      <c r="P127" s="9" t="e">
        <f ca="1">MATCH($A127, 'Spells By School'!G:G, 0)</f>
        <v>#N/A</v>
      </c>
      <c r="Q127" s="9" t="e">
        <f>MATCH($A127, 'Spells By School'!H:H, 0)</f>
        <v>#N/A</v>
      </c>
      <c r="R127" s="9" t="e">
        <f>MATCH($A127, 'Spells By School'!I:I, 0)</f>
        <v>#N/A</v>
      </c>
      <c r="S127" s="9" t="str">
        <f t="shared" si="41"/>
        <v>Transmutation</v>
      </c>
      <c r="T127" s="9" t="str">
        <f t="shared" si="42"/>
        <v>TR</v>
      </c>
      <c r="U127" s="9">
        <f>IF(ISNA($J127), IF(ISNA($K127), IF(ISNA($L127), IF(ISNA($M127), IF(ISNA($N127), IF(ISNA($O127), IF(ISNA($P127), IF(ISNA($Q127), IF(ISNA($R127), "###error###", MATCH(A127, 'Wand Mapping'!J:J,0)),MATCH(A127, 'Wand Mapping'!I:I,0)),MATCH(A127, 'Wand Mapping'!H:H,0)),MATCH(A127, 'Wand Mapping'!G:G,0)),MATCH(A127, 'Wand Mapping'!F:F,0)),MATCH(A127, 'Wand Mapping'!E:E,0)),MATCH(A127, 'Wand Mapping'!D:D,0)),MATCH(A127, 'Wand Mapping'!C:C,0)),MATCH(A127, 'Wand Mapping'!B:B,0))</f>
        <v>31</v>
      </c>
      <c r="V127" s="9" t="str">
        <f>INDEX('Wand Mapping'!K:K, U127)</f>
        <v>wand_ai_290</v>
      </c>
      <c r="W127" s="9" t="str">
        <f t="shared" si="43"/>
        <v>wand_ai_290_TR</v>
      </c>
      <c r="Z127" s="9" t="str">
        <f t="shared" si="44"/>
        <v>wand_ai_290_TR</v>
      </c>
      <c r="AC127" s="9" t="b">
        <v>1</v>
      </c>
      <c r="AF127" s="9" t="b">
        <v>1</v>
      </c>
      <c r="AG127" s="9" t="b">
        <v>1</v>
      </c>
      <c r="AH127" s="9" t="b">
        <v>1</v>
      </c>
      <c r="AI127" s="9" t="b">
        <v>1</v>
      </c>
      <c r="AJ127" s="9" t="b">
        <v>1</v>
      </c>
      <c r="AK127" s="9" t="b">
        <v>1</v>
      </c>
      <c r="AL127" s="9" t="b">
        <v>1</v>
      </c>
      <c r="AM127" s="9" t="b">
        <v>1</v>
      </c>
      <c r="AX127" s="55">
        <v>72532</v>
      </c>
      <c r="AY127" s="55">
        <v>72533</v>
      </c>
      <c r="BD127" s="59">
        <v>2532</v>
      </c>
      <c r="BE127" s="57">
        <f t="shared" si="46"/>
        <v>2533</v>
      </c>
      <c r="BF127" s="57" t="b">
        <f t="shared" si="40"/>
        <v>1</v>
      </c>
      <c r="BG127" s="57" t="b">
        <f t="shared" si="40"/>
        <v>1</v>
      </c>
    </row>
    <row r="128" spans="1:59">
      <c r="A128" s="9" t="s">
        <v>16</v>
      </c>
      <c r="B128" s="9" t="s">
        <v>1927</v>
      </c>
      <c r="C128" s="9">
        <v>2</v>
      </c>
      <c r="D128" s="9">
        <v>3</v>
      </c>
      <c r="E128" s="9" t="str">
        <f t="shared" si="45"/>
        <v>BZ-YC03</v>
      </c>
      <c r="F128" s="9" t="s">
        <v>1430</v>
      </c>
      <c r="G128" s="9" t="s">
        <v>655</v>
      </c>
      <c r="H128" s="9" t="s">
        <v>656</v>
      </c>
      <c r="J128" s="9" t="e">
        <f>MATCH($A128, 'Spells By School'!A:A, 0)</f>
        <v>#N/A</v>
      </c>
      <c r="K128" s="9" t="e">
        <f>MATCH($A128, 'Spells By School'!B:B, 0)</f>
        <v>#N/A</v>
      </c>
      <c r="L128" s="9" t="e">
        <f>MATCH($A128, 'Spells By School'!C:C, 0)</f>
        <v>#N/A</v>
      </c>
      <c r="M128" s="9" t="e">
        <f>MATCH($A128, 'Spells By School'!D:D, 0)</f>
        <v>#N/A</v>
      </c>
      <c r="N128" s="9" t="e">
        <f>MATCH($A128, 'Spells By School'!E:E, 0)</f>
        <v>#N/A</v>
      </c>
      <c r="O128" s="9" t="e">
        <f>MATCH($A128, 'Spells By School'!F:F, 0)</f>
        <v>#N/A</v>
      </c>
      <c r="P128" s="9">
        <f ca="1">MATCH($A128, 'Spells By School'!G:G, 0)</f>
        <v>9</v>
      </c>
      <c r="Q128" s="9" t="e">
        <f>MATCH($A128, 'Spells By School'!H:H, 0)</f>
        <v>#N/A</v>
      </c>
      <c r="R128" s="9" t="e">
        <f>MATCH($A128, 'Spells By School'!I:I, 0)</f>
        <v>#N/A</v>
      </c>
      <c r="S128" s="9" t="str">
        <f t="shared" ca="1" si="41"/>
        <v>Necromancy</v>
      </c>
      <c r="T128" s="9" t="str">
        <f t="shared" ca="1" si="42"/>
        <v>NE</v>
      </c>
      <c r="U128" s="9">
        <f ca="1">IF(ISNA($J128), IF(ISNA($K128), IF(ISNA($L128), IF(ISNA($M128), IF(ISNA($N128), IF(ISNA($O128), IF(ISNA($P128), IF(ISNA($Q128), IF(ISNA($R128), "###error###", MATCH(A128, 'Wand Mapping'!J:J,0)),MATCH(A128, 'Wand Mapping'!I:I,0)),MATCH(A128, 'Wand Mapping'!H:H,0)),MATCH(A128, 'Wand Mapping'!G:G,0)),MATCH(A128, 'Wand Mapping'!F:F,0)),MATCH(A128, 'Wand Mapping'!E:E,0)),MATCH(A128, 'Wand Mapping'!D:D,0)),MATCH(A128, 'Wand Mapping'!C:C,0)),MATCH(A128, 'Wand Mapping'!B:B,0))</f>
        <v>3</v>
      </c>
      <c r="V128" s="9" t="str">
        <f ca="1">INDEX('Wand Mapping'!K:K, U128)</f>
        <v>wand_ai_010</v>
      </c>
      <c r="W128" s="9" t="str">
        <f t="shared" ca="1" si="43"/>
        <v>wand_ai_010_NE</v>
      </c>
      <c r="Z128" s="9" t="str">
        <f t="shared" ca="1" si="44"/>
        <v>wand_ai_010_NE</v>
      </c>
      <c r="AB128" s="9" t="b">
        <v>1</v>
      </c>
      <c r="AE128" s="9" t="b">
        <v>1</v>
      </c>
      <c r="AI128" s="9" t="b">
        <v>1</v>
      </c>
      <c r="AJ128" s="9" t="b">
        <v>1</v>
      </c>
      <c r="AK128" s="9" t="b">
        <v>1</v>
      </c>
      <c r="AL128" s="9" t="b">
        <v>1</v>
      </c>
      <c r="AM128" s="9" t="b">
        <v>1</v>
      </c>
      <c r="AX128" s="55">
        <v>72534</v>
      </c>
      <c r="AY128" s="55">
        <v>72535</v>
      </c>
      <c r="BB128" s="55">
        <v>92534</v>
      </c>
      <c r="BC128" s="55">
        <v>92535</v>
      </c>
      <c r="BD128" s="59">
        <v>2534</v>
      </c>
      <c r="BE128" s="57">
        <f t="shared" si="46"/>
        <v>2535</v>
      </c>
      <c r="BF128" s="57" t="b">
        <f t="shared" si="40"/>
        <v>1</v>
      </c>
      <c r="BG128" s="57" t="b">
        <f t="shared" si="40"/>
        <v>1</v>
      </c>
    </row>
    <row r="129" spans="1:59">
      <c r="A129" s="65" t="s">
        <v>2034</v>
      </c>
      <c r="B129" s="65" t="s">
        <v>2035</v>
      </c>
      <c r="C129" s="9">
        <v>2</v>
      </c>
      <c r="D129" s="9">
        <v>3</v>
      </c>
      <c r="E129" s="9" t="str">
        <f t="shared" si="45"/>
        <v>BZ-YN03</v>
      </c>
      <c r="G129" s="65" t="s">
        <v>2008</v>
      </c>
      <c r="AC129" s="9" t="b">
        <v>1</v>
      </c>
      <c r="AF129" s="9" t="b">
        <v>1</v>
      </c>
      <c r="AG129" s="9" t="b">
        <v>1</v>
      </c>
      <c r="AH129" s="9" t="b">
        <v>1</v>
      </c>
      <c r="AI129" s="9" t="b">
        <v>1</v>
      </c>
      <c r="AJ129" s="9" t="b">
        <v>1</v>
      </c>
      <c r="AK129" s="9" t="b">
        <v>1</v>
      </c>
      <c r="AL129" s="9" t="b">
        <v>1</v>
      </c>
      <c r="AM129" s="9" t="b">
        <v>1</v>
      </c>
      <c r="BB129" s="55">
        <v>92536</v>
      </c>
      <c r="BC129" s="55">
        <v>92537</v>
      </c>
      <c r="BD129" s="59">
        <v>2536</v>
      </c>
      <c r="BE129" s="57">
        <f t="shared" si="46"/>
        <v>2537</v>
      </c>
      <c r="BF129" s="57" t="b">
        <f t="shared" si="40"/>
        <v>1</v>
      </c>
      <c r="BG129" s="57" t="b">
        <f t="shared" si="40"/>
        <v>1</v>
      </c>
    </row>
    <row r="130" spans="1:59">
      <c r="A130" s="65" t="s">
        <v>2036</v>
      </c>
      <c r="B130" s="65" t="s">
        <v>2037</v>
      </c>
      <c r="C130" s="9">
        <v>2</v>
      </c>
      <c r="D130" s="9">
        <v>3</v>
      </c>
      <c r="E130" s="9" t="str">
        <f t="shared" si="45"/>
        <v>BZ-YO03</v>
      </c>
      <c r="G130" s="65" t="s">
        <v>2008</v>
      </c>
      <c r="AC130" s="9" t="b">
        <v>1</v>
      </c>
      <c r="AF130" s="9" t="b">
        <v>1</v>
      </c>
      <c r="AG130" s="9" t="b">
        <v>1</v>
      </c>
      <c r="AH130" s="9" t="b">
        <v>1</v>
      </c>
      <c r="AI130" s="9" t="b">
        <v>1</v>
      </c>
      <c r="AJ130" s="9" t="b">
        <v>1</v>
      </c>
      <c r="AK130" s="9" t="b">
        <v>1</v>
      </c>
      <c r="AL130" s="9" t="b">
        <v>1</v>
      </c>
      <c r="AM130" s="9" t="b">
        <v>1</v>
      </c>
      <c r="BB130" s="55">
        <v>92538</v>
      </c>
      <c r="BC130" s="55">
        <v>92539</v>
      </c>
      <c r="BD130" s="59">
        <v>2538</v>
      </c>
      <c r="BE130" s="57">
        <f t="shared" si="46"/>
        <v>2539</v>
      </c>
      <c r="BF130" s="57" t="b">
        <f t="shared" si="40"/>
        <v>1</v>
      </c>
      <c r="BG130" s="57" t="b">
        <f t="shared" si="40"/>
        <v>1</v>
      </c>
    </row>
    <row r="131" spans="1:59">
      <c r="A131" s="65" t="s">
        <v>2038</v>
      </c>
      <c r="B131" s="65" t="s">
        <v>2039</v>
      </c>
      <c r="C131" s="9">
        <v>2</v>
      </c>
      <c r="D131" s="9">
        <v>3</v>
      </c>
      <c r="E131" s="9" t="str">
        <f t="shared" si="45"/>
        <v>BZ-YP03</v>
      </c>
      <c r="G131" s="65" t="s">
        <v>2008</v>
      </c>
      <c r="AC131" s="9" t="b">
        <v>1</v>
      </c>
      <c r="AF131" s="9" t="b">
        <v>1</v>
      </c>
      <c r="AG131" s="9" t="b">
        <v>1</v>
      </c>
      <c r="AH131" s="9" t="b">
        <v>1</v>
      </c>
      <c r="AI131" s="9" t="b">
        <v>1</v>
      </c>
      <c r="AJ131" s="9" t="b">
        <v>1</v>
      </c>
      <c r="AK131" s="9" t="b">
        <v>1</v>
      </c>
      <c r="AL131" s="9" t="b">
        <v>1</v>
      </c>
      <c r="AM131" s="9" t="b">
        <v>1</v>
      </c>
      <c r="BB131" s="55">
        <v>92540</v>
      </c>
      <c r="BC131" s="55">
        <v>92541</v>
      </c>
      <c r="BD131" s="59">
        <v>2540</v>
      </c>
      <c r="BE131" s="57">
        <f t="shared" si="46"/>
        <v>2541</v>
      </c>
      <c r="BF131" s="57" t="b">
        <f t="shared" si="40"/>
        <v>1</v>
      </c>
      <c r="BG131" s="57" t="b">
        <f t="shared" si="40"/>
        <v>1</v>
      </c>
    </row>
    <row r="132" spans="1:59">
      <c r="A132" s="65" t="s">
        <v>2040</v>
      </c>
      <c r="B132" s="65" t="s">
        <v>2041</v>
      </c>
      <c r="C132" s="9">
        <v>2</v>
      </c>
      <c r="D132" s="9">
        <v>3</v>
      </c>
      <c r="E132" s="9" t="str">
        <f t="shared" si="45"/>
        <v>BZ-YQ03</v>
      </c>
      <c r="G132" s="65" t="s">
        <v>2008</v>
      </c>
      <c r="AB132" s="9" t="b">
        <v>1</v>
      </c>
      <c r="AC132" s="9" t="b">
        <v>1</v>
      </c>
      <c r="AE132" s="9" t="b">
        <v>1</v>
      </c>
      <c r="AF132" s="9" t="b">
        <v>1</v>
      </c>
      <c r="AG132" s="9" t="b">
        <v>1</v>
      </c>
      <c r="AH132" s="9" t="b">
        <v>1</v>
      </c>
      <c r="AI132" s="9" t="b">
        <v>1</v>
      </c>
      <c r="AJ132" s="9" t="b">
        <v>1</v>
      </c>
      <c r="AK132" s="9" t="b">
        <v>1</v>
      </c>
      <c r="AL132" s="9" t="b">
        <v>1</v>
      </c>
      <c r="AM132" s="9" t="b">
        <v>1</v>
      </c>
      <c r="BB132" s="55">
        <v>92542</v>
      </c>
      <c r="BC132" s="55">
        <v>92543</v>
      </c>
      <c r="BD132" s="59">
        <v>2542</v>
      </c>
      <c r="BE132" s="57">
        <f t="shared" si="46"/>
        <v>2543</v>
      </c>
      <c r="BF132" s="57" t="b">
        <f t="shared" si="40"/>
        <v>1</v>
      </c>
      <c r="BG132" s="57" t="b">
        <f t="shared" si="40"/>
        <v>1</v>
      </c>
    </row>
    <row r="133" spans="1:59">
      <c r="A133" s="65" t="s">
        <v>2042</v>
      </c>
      <c r="B133" s="65" t="s">
        <v>2043</v>
      </c>
      <c r="C133" s="9">
        <v>2</v>
      </c>
      <c r="D133" s="9">
        <v>3</v>
      </c>
      <c r="E133" s="9" t="str">
        <f t="shared" si="45"/>
        <v>BZ-YR03</v>
      </c>
      <c r="G133" s="65" t="s">
        <v>2008</v>
      </c>
      <c r="AC133" s="9" t="b">
        <v>1</v>
      </c>
      <c r="AF133" s="9" t="b">
        <v>1</v>
      </c>
      <c r="AG133" s="9" t="b">
        <v>1</v>
      </c>
      <c r="AH133" s="9" t="b">
        <v>1</v>
      </c>
      <c r="AI133" s="9" t="b">
        <v>1</v>
      </c>
      <c r="AJ133" s="9" t="b">
        <v>1</v>
      </c>
      <c r="AK133" s="9" t="b">
        <v>1</v>
      </c>
      <c r="AL133" s="9" t="b">
        <v>1</v>
      </c>
      <c r="AM133" s="9" t="b">
        <v>1</v>
      </c>
      <c r="BB133" s="55">
        <v>92544</v>
      </c>
      <c r="BC133" s="55">
        <v>92545</v>
      </c>
      <c r="BD133" s="59">
        <v>2544</v>
      </c>
      <c r="BE133" s="57">
        <f t="shared" si="46"/>
        <v>2545</v>
      </c>
      <c r="BF133" s="57" t="b">
        <f t="shared" si="40"/>
        <v>1</v>
      </c>
      <c r="BG133" s="57" t="b">
        <f t="shared" si="40"/>
        <v>1</v>
      </c>
    </row>
    <row r="134" spans="1:59">
      <c r="A134" s="9" t="s">
        <v>46</v>
      </c>
      <c r="B134" s="9" t="s">
        <v>1014</v>
      </c>
      <c r="C134" s="9">
        <v>3</v>
      </c>
      <c r="D134" s="9">
        <v>5</v>
      </c>
      <c r="E134" s="9" t="str">
        <f t="shared" si="45"/>
        <v>BZ-3-05</v>
      </c>
      <c r="F134" s="9" t="s">
        <v>897</v>
      </c>
      <c r="G134" s="9" t="s">
        <v>655</v>
      </c>
      <c r="H134" s="9" t="s">
        <v>652</v>
      </c>
      <c r="J134" s="9" t="e">
        <f>MATCH($A134, 'Spells By School'!A:A, 0)</f>
        <v>#N/A</v>
      </c>
      <c r="K134" s="9" t="e">
        <f>MATCH($A134, 'Spells By School'!B:B, 0)</f>
        <v>#N/A</v>
      </c>
      <c r="L134" s="9">
        <f>MATCH($A134, 'Spells By School'!C:C, 0)</f>
        <v>3</v>
      </c>
      <c r="M134" s="9" t="e">
        <f>MATCH($A134, 'Spells By School'!D:D, 0)</f>
        <v>#N/A</v>
      </c>
      <c r="N134" s="9" t="e">
        <f>MATCH($A134, 'Spells By School'!E:E, 0)</f>
        <v>#N/A</v>
      </c>
      <c r="O134" s="9" t="e">
        <f>MATCH($A134, 'Spells By School'!F:F, 0)</f>
        <v>#N/A</v>
      </c>
      <c r="P134" s="9" t="e">
        <f ca="1">MATCH($A134, 'Spells By School'!G:G, 0)</f>
        <v>#N/A</v>
      </c>
      <c r="Q134" s="9" t="e">
        <f>MATCH($A134, 'Spells By School'!H:H, 0)</f>
        <v>#N/A</v>
      </c>
      <c r="R134" s="9" t="e">
        <f>MATCH($A134, 'Spells By School'!I:I, 0)</f>
        <v>#N/A</v>
      </c>
      <c r="S134" s="9" t="str">
        <f t="shared" ref="S134:S141" si="47">IF(ISNA($J134), IF(ISNA($K134), IF(ISNA($L134), IF(ISNA($M134), IF(ISNA($N134), IF(ISNA($O134), IF(ISNA($P134), IF(ISNA($Q134), IF(ISNA($R134), "###error###", R$1),Q$1),P$1),O$1),N$1),M$1),L$1),K$1),J$1)</f>
        <v>Divination</v>
      </c>
      <c r="T134" s="9" t="str">
        <f t="shared" ref="T134:T141" si="48">IF(ISNA($J134), IF(ISNA($K134), IF(ISNA($L134), IF(ISNA($M134), IF(ISNA($N134), IF(ISNA($O134), IF(ISNA($P134), IF(ISNA($Q134), IF(ISNA($R134), "###error###", "WM"),"IL"),"NE"),"EN"),"EV"),"TR"),"DI"),"CO"),"AB")</f>
        <v>DI</v>
      </c>
      <c r="U134" s="9">
        <f>IF(ISNA($J134), IF(ISNA($K134), IF(ISNA($L134), IF(ISNA($M134), IF(ISNA($N134), IF(ISNA($O134), IF(ISNA($P134), IF(ISNA($Q134), IF(ISNA($R134), "###error###", MATCH(A134, 'Wand Mapping'!J:J,0)),MATCH(A134, 'Wand Mapping'!I:I,0)),MATCH(A134, 'Wand Mapping'!H:H,0)),MATCH(A134, 'Wand Mapping'!G:G,0)),MATCH(A134, 'Wand Mapping'!F:F,0)),MATCH(A134, 'Wand Mapping'!E:E,0)),MATCH(A134, 'Wand Mapping'!D:D,0)),MATCH(A134, 'Wand Mapping'!C:C,0)),MATCH(A134, 'Wand Mapping'!B:B,0))</f>
        <v>9</v>
      </c>
      <c r="V134" s="9" t="str">
        <f>INDEX('Wand Mapping'!K:K, U134)</f>
        <v>wand_ai_070</v>
      </c>
      <c r="W134" s="9" t="str">
        <f t="shared" ref="W134:W141" si="49">_xlfn.CONCAT(V134, "_", T134)</f>
        <v>wand_ai_070_DI</v>
      </c>
      <c r="Z134" s="9" t="str">
        <f t="shared" ref="Z134:Z141" si="50">IF(ISBLANK(X134), W134, X134)</f>
        <v>wand_ai_070_DI</v>
      </c>
      <c r="AA134" s="9" t="b">
        <v>1</v>
      </c>
      <c r="AC134" s="64" t="s">
        <v>2033</v>
      </c>
      <c r="AD134" s="9" t="b">
        <v>1</v>
      </c>
      <c r="AF134" s="64" t="s">
        <v>2033</v>
      </c>
      <c r="AG134" s="64" t="s">
        <v>2033</v>
      </c>
      <c r="AH134" s="9" t="b">
        <v>1</v>
      </c>
      <c r="AI134" s="9" t="b">
        <v>1</v>
      </c>
      <c r="AJ134" s="9" t="b">
        <v>1</v>
      </c>
      <c r="AK134" s="9" t="b">
        <v>1</v>
      </c>
      <c r="AL134" s="9" t="b">
        <v>1</v>
      </c>
      <c r="AM134" s="9" t="b">
        <v>1</v>
      </c>
      <c r="AV134" s="55">
        <v>63000</v>
      </c>
      <c r="AW134" s="55">
        <v>63001</v>
      </c>
      <c r="AZ134" s="55">
        <v>83000</v>
      </c>
      <c r="BA134" s="55">
        <v>83001</v>
      </c>
      <c r="BB134" s="55">
        <v>93000</v>
      </c>
      <c r="BC134" s="55">
        <v>93001</v>
      </c>
      <c r="BD134" s="9">
        <v>3000</v>
      </c>
      <c r="BE134" s="9">
        <f t="shared" si="46"/>
        <v>3001</v>
      </c>
      <c r="BF134" s="57" t="b">
        <f t="shared" si="40"/>
        <v>1</v>
      </c>
      <c r="BG134" s="57" t="b">
        <f t="shared" si="40"/>
        <v>1</v>
      </c>
    </row>
    <row r="135" spans="1:59">
      <c r="A135" s="9" t="s">
        <v>464</v>
      </c>
      <c r="B135" s="9" t="s">
        <v>1015</v>
      </c>
      <c r="C135" s="9">
        <v>3</v>
      </c>
      <c r="D135" s="9">
        <v>5</v>
      </c>
      <c r="E135" s="9" t="str">
        <f t="shared" si="45"/>
        <v>BZ-3!05</v>
      </c>
      <c r="F135" s="9" t="s">
        <v>898</v>
      </c>
      <c r="G135" s="9" t="s">
        <v>655</v>
      </c>
      <c r="H135" s="9" t="s">
        <v>652</v>
      </c>
      <c r="J135" s="9">
        <f>MATCH($A135, 'Spells By School'!A:A, 0)</f>
        <v>59</v>
      </c>
      <c r="K135" s="9" t="e">
        <f>MATCH($A135, 'Spells By School'!B:B, 0)</f>
        <v>#N/A</v>
      </c>
      <c r="L135" s="9" t="e">
        <f>MATCH($A135, 'Spells By School'!C:C, 0)</f>
        <v>#N/A</v>
      </c>
      <c r="M135" s="9" t="e">
        <f>MATCH($A135, 'Spells By School'!D:D, 0)</f>
        <v>#N/A</v>
      </c>
      <c r="N135" s="9" t="e">
        <f>MATCH($A135, 'Spells By School'!E:E, 0)</f>
        <v>#N/A</v>
      </c>
      <c r="O135" s="9" t="e">
        <f>MATCH($A135, 'Spells By School'!F:F, 0)</f>
        <v>#N/A</v>
      </c>
      <c r="P135" s="9" t="e">
        <f ca="1">MATCH($A135, 'Spells By School'!G:G, 0)</f>
        <v>#N/A</v>
      </c>
      <c r="Q135" s="9" t="e">
        <f>MATCH($A135, 'Spells By School'!H:H, 0)</f>
        <v>#N/A</v>
      </c>
      <c r="R135" s="9" t="e">
        <f>MATCH($A135, 'Spells By School'!I:I, 0)</f>
        <v>#N/A</v>
      </c>
      <c r="S135" s="9" t="str">
        <f t="shared" si="47"/>
        <v>Abjuration</v>
      </c>
      <c r="T135" s="9" t="str">
        <f t="shared" si="48"/>
        <v>AB</v>
      </c>
      <c r="U135" s="9">
        <f>IF(ISNA($J135), IF(ISNA($K135), IF(ISNA($L135), IF(ISNA($M135), IF(ISNA($N135), IF(ISNA($O135), IF(ISNA($P135), IF(ISNA($Q135), IF(ISNA($R135), "###error###", MATCH(A135, 'Wand Mapping'!J:J,0)),MATCH(A135, 'Wand Mapping'!I:I,0)),MATCH(A135, 'Wand Mapping'!H:H,0)),MATCH(A135, 'Wand Mapping'!G:G,0)),MATCH(A135, 'Wand Mapping'!F:F,0)),MATCH(A135, 'Wand Mapping'!E:E,0)),MATCH(A135, 'Wand Mapping'!D:D,0)),MATCH(A135, 'Wand Mapping'!C:C,0)),MATCH(A135, 'Wand Mapping'!B:B,0))</f>
        <v>76</v>
      </c>
      <c r="V135" s="9" t="str">
        <f>INDEX('Wand Mapping'!K:K, U135)</f>
        <v>wand_ai_740</v>
      </c>
      <c r="W135" s="9" t="str">
        <f t="shared" si="49"/>
        <v>wand_ai_740_AB</v>
      </c>
      <c r="Z135" s="9" t="str">
        <f t="shared" si="50"/>
        <v>wand_ai_740_AB</v>
      </c>
      <c r="AA135" s="9" t="b">
        <v>1</v>
      </c>
      <c r="AD135" s="9" t="b">
        <v>1</v>
      </c>
      <c r="AH135" s="9" t="b">
        <v>1</v>
      </c>
      <c r="AI135" s="9" t="b">
        <v>1</v>
      </c>
      <c r="AJ135" s="9" t="b">
        <v>1</v>
      </c>
      <c r="AK135" s="9" t="b">
        <v>1</v>
      </c>
      <c r="AL135" s="9" t="b">
        <v>1</v>
      </c>
      <c r="AM135" s="9" t="b">
        <v>1</v>
      </c>
      <c r="AV135" s="55">
        <v>63002</v>
      </c>
      <c r="AW135" s="55">
        <v>63003</v>
      </c>
      <c r="BB135" s="55">
        <v>93002</v>
      </c>
      <c r="BC135" s="55">
        <v>93003</v>
      </c>
      <c r="BD135" s="9">
        <v>3002</v>
      </c>
      <c r="BE135" s="9">
        <f t="shared" si="46"/>
        <v>3003</v>
      </c>
      <c r="BF135" s="57" t="b">
        <f t="shared" si="40"/>
        <v>1</v>
      </c>
      <c r="BG135" s="57" t="b">
        <f t="shared" si="40"/>
        <v>1</v>
      </c>
    </row>
    <row r="136" spans="1:59">
      <c r="A136" s="9" t="s">
        <v>296</v>
      </c>
      <c r="B136" s="9" t="s">
        <v>1159</v>
      </c>
      <c r="C136" s="9">
        <v>3</v>
      </c>
      <c r="D136" s="9">
        <v>5</v>
      </c>
      <c r="E136" s="9" t="str">
        <f t="shared" si="45"/>
        <v>BZ-3(05</v>
      </c>
      <c r="F136" s="9" t="s">
        <v>899</v>
      </c>
      <c r="G136" s="9" t="s">
        <v>655</v>
      </c>
      <c r="H136" s="9" t="s">
        <v>652</v>
      </c>
      <c r="J136" s="9" t="e">
        <f>MATCH($A136, 'Spells By School'!A:A, 0)</f>
        <v>#N/A</v>
      </c>
      <c r="K136" s="9">
        <f>MATCH($A136, 'Spells By School'!B:B, 0)</f>
        <v>33</v>
      </c>
      <c r="L136" s="9" t="e">
        <f>MATCH($A136, 'Spells By School'!C:C, 0)</f>
        <v>#N/A</v>
      </c>
      <c r="M136" s="9" t="e">
        <f>MATCH($A136, 'Spells By School'!D:D, 0)</f>
        <v>#N/A</v>
      </c>
      <c r="N136" s="9" t="e">
        <f>MATCH($A136, 'Spells By School'!E:E, 0)</f>
        <v>#N/A</v>
      </c>
      <c r="O136" s="9" t="e">
        <f>MATCH($A136, 'Spells By School'!F:F, 0)</f>
        <v>#N/A</v>
      </c>
      <c r="P136" s="9" t="e">
        <f ca="1">MATCH($A136, 'Spells By School'!G:G, 0)</f>
        <v>#N/A</v>
      </c>
      <c r="Q136" s="9" t="e">
        <f>MATCH($A136, 'Spells By School'!H:H, 0)</f>
        <v>#N/A</v>
      </c>
      <c r="R136" s="9" t="e">
        <f>MATCH($A136, 'Spells By School'!I:I, 0)</f>
        <v>#N/A</v>
      </c>
      <c r="S136" s="9" t="str">
        <f t="shared" si="47"/>
        <v>Conjuration</v>
      </c>
      <c r="T136" s="9" t="str">
        <f t="shared" si="48"/>
        <v>CO</v>
      </c>
      <c r="U136" s="9">
        <f>IF(ISNA($J136), IF(ISNA($K136), IF(ISNA($L136), IF(ISNA($M136), IF(ISNA($N136), IF(ISNA($O136), IF(ISNA($P136), IF(ISNA($Q136), IF(ISNA($R136), "###error###", MATCH(A136, 'Wand Mapping'!J:J,0)),MATCH(A136, 'Wand Mapping'!I:I,0)),MATCH(A136, 'Wand Mapping'!H:H,0)),MATCH(A136, 'Wand Mapping'!G:G,0)),MATCH(A136, 'Wand Mapping'!F:F,0)),MATCH(A136, 'Wand Mapping'!E:E,0)),MATCH(A136, 'Wand Mapping'!D:D,0)),MATCH(A136, 'Wand Mapping'!C:C,0)),MATCH(A136, 'Wand Mapping'!B:B,0))</f>
        <v>49</v>
      </c>
      <c r="V136" s="9" t="str">
        <f>INDEX('Wand Mapping'!K:K, U136)</f>
        <v>wand_ai_470</v>
      </c>
      <c r="W136" s="9" t="str">
        <f t="shared" si="49"/>
        <v>wand_ai_470_CO</v>
      </c>
      <c r="Z136" s="9" t="str">
        <f t="shared" si="50"/>
        <v>wand_ai_470_CO</v>
      </c>
      <c r="AA136" s="9" t="b">
        <v>1</v>
      </c>
      <c r="AD136" s="9" t="b">
        <v>1</v>
      </c>
      <c r="AH136" s="9" t="b">
        <v>1</v>
      </c>
      <c r="AI136" s="9" t="b">
        <v>1</v>
      </c>
      <c r="AJ136" s="9" t="b">
        <v>1</v>
      </c>
      <c r="AK136" s="9" t="b">
        <v>1</v>
      </c>
      <c r="AL136" s="9" t="b">
        <v>1</v>
      </c>
      <c r="AM136" s="9" t="b">
        <v>1</v>
      </c>
      <c r="AV136" s="55">
        <v>63004</v>
      </c>
      <c r="AW136" s="55">
        <v>63005</v>
      </c>
      <c r="AX136" s="55">
        <v>73004</v>
      </c>
      <c r="AY136" s="55">
        <v>73005</v>
      </c>
      <c r="BB136" s="55">
        <v>93004</v>
      </c>
      <c r="BC136" s="55">
        <v>93005</v>
      </c>
      <c r="BD136" s="9">
        <v>3004</v>
      </c>
      <c r="BE136" s="9">
        <f t="shared" si="46"/>
        <v>3005</v>
      </c>
      <c r="BF136" s="57" t="b">
        <f t="shared" si="40"/>
        <v>1</v>
      </c>
      <c r="BG136" s="57" t="b">
        <f t="shared" si="40"/>
        <v>1</v>
      </c>
    </row>
    <row r="137" spans="1:59">
      <c r="A137" s="46" t="s">
        <v>65</v>
      </c>
      <c r="B137" s="9" t="s">
        <v>1160</v>
      </c>
      <c r="C137" s="9">
        <v>3</v>
      </c>
      <c r="D137" s="9">
        <v>5</v>
      </c>
      <c r="E137" s="9" t="str">
        <f t="shared" si="45"/>
        <v>BZ-3)05</v>
      </c>
      <c r="F137" s="9" t="s">
        <v>900</v>
      </c>
      <c r="G137" s="9" t="s">
        <v>655</v>
      </c>
      <c r="H137" s="9" t="s">
        <v>652</v>
      </c>
      <c r="J137" s="9" t="e">
        <f>MATCH($A137, 'Spells By School'!A:A, 0)</f>
        <v>#N/A</v>
      </c>
      <c r="K137" s="9" t="e">
        <f>MATCH($A137, 'Spells By School'!B:B, 0)</f>
        <v>#N/A</v>
      </c>
      <c r="L137" s="9" t="e">
        <f>MATCH($A137, 'Spells By School'!C:C, 0)</f>
        <v>#N/A</v>
      </c>
      <c r="M137" s="9" t="e">
        <f>MATCH($A137, 'Spells By School'!D:D, 0)</f>
        <v>#N/A</v>
      </c>
      <c r="N137" s="9">
        <f>MATCH($A137, 'Spells By School'!E:E, 0)</f>
        <v>29</v>
      </c>
      <c r="O137" s="9" t="e">
        <f>MATCH($A137, 'Spells By School'!F:F, 0)</f>
        <v>#N/A</v>
      </c>
      <c r="P137" s="9" t="e">
        <f ca="1">MATCH($A137, 'Spells By School'!G:G, 0)</f>
        <v>#N/A</v>
      </c>
      <c r="Q137" s="9" t="e">
        <f>MATCH($A137, 'Spells By School'!H:H, 0)</f>
        <v>#N/A</v>
      </c>
      <c r="R137" s="9" t="e">
        <f>MATCH($A137, 'Spells By School'!I:I, 0)</f>
        <v>#N/A</v>
      </c>
      <c r="S137" s="9" t="str">
        <f t="shared" si="47"/>
        <v>Invocation</v>
      </c>
      <c r="T137" s="9" t="str">
        <f t="shared" si="48"/>
        <v>EV</v>
      </c>
      <c r="U137" s="9">
        <f>IF(ISNA($J137), IF(ISNA($K137), IF(ISNA($L137), IF(ISNA($M137), IF(ISNA($N137), IF(ISNA($O137), IF(ISNA($P137), IF(ISNA($Q137), IF(ISNA($R137), "###error###", MATCH(A137, 'Wand Mapping'!J:J,0)),MATCH(A137, 'Wand Mapping'!I:I,0)),MATCH(A137, 'Wand Mapping'!H:H,0)),MATCH(A137, 'Wand Mapping'!G:G,0)),MATCH(A137, 'Wand Mapping'!F:F,0)),MATCH(A137, 'Wand Mapping'!E:E,0)),MATCH(A137, 'Wand Mapping'!D:D,0)),MATCH(A137, 'Wand Mapping'!C:C,0)),MATCH(A137, 'Wand Mapping'!B:B,0))</f>
        <v>12</v>
      </c>
      <c r="V137" s="9" t="str">
        <f>INDEX('Wand Mapping'!K:K, U137)</f>
        <v>wand_ai_100</v>
      </c>
      <c r="W137" s="9" t="str">
        <f t="shared" si="49"/>
        <v>wand_ai_100_EV</v>
      </c>
      <c r="Z137" s="9" t="str">
        <f t="shared" si="50"/>
        <v>wand_ai_100_EV</v>
      </c>
      <c r="AA137" s="9" t="b">
        <v>1</v>
      </c>
      <c r="AD137" s="9" t="b">
        <v>1</v>
      </c>
      <c r="AH137" s="9" t="b">
        <v>1</v>
      </c>
      <c r="AI137" s="9" t="b">
        <v>1</v>
      </c>
      <c r="AJ137" s="9" t="b">
        <v>1</v>
      </c>
      <c r="AK137" s="9" t="b">
        <v>1</v>
      </c>
      <c r="AL137" s="9" t="b">
        <v>1</v>
      </c>
      <c r="AM137" s="9" t="b">
        <v>1</v>
      </c>
      <c r="AV137" s="55">
        <v>63006</v>
      </c>
      <c r="AW137" s="55">
        <v>63007</v>
      </c>
      <c r="AX137" s="55">
        <v>73006</v>
      </c>
      <c r="AY137" s="55">
        <v>73007</v>
      </c>
      <c r="BB137" s="55">
        <v>93006</v>
      </c>
      <c r="BC137" s="55">
        <v>93007</v>
      </c>
      <c r="BD137" s="9">
        <v>3006</v>
      </c>
      <c r="BE137" s="9">
        <f t="shared" si="46"/>
        <v>3007</v>
      </c>
      <c r="BF137" s="57" t="b">
        <f t="shared" si="40"/>
        <v>1</v>
      </c>
      <c r="BG137" s="57" t="b">
        <f t="shared" si="40"/>
        <v>1</v>
      </c>
    </row>
    <row r="138" spans="1:59">
      <c r="A138" s="9" t="s">
        <v>336</v>
      </c>
      <c r="B138" s="9" t="s">
        <v>1016</v>
      </c>
      <c r="C138" s="9">
        <v>3</v>
      </c>
      <c r="D138" s="9">
        <v>5</v>
      </c>
      <c r="E138" s="9" t="str">
        <f t="shared" si="45"/>
        <v>BZ-3[05</v>
      </c>
      <c r="F138" s="9" t="s">
        <v>901</v>
      </c>
      <c r="G138" s="9" t="s">
        <v>655</v>
      </c>
      <c r="H138" s="9" t="s">
        <v>652</v>
      </c>
      <c r="J138" s="9" t="e">
        <f>MATCH($A138, 'Spells By School'!A:A, 0)</f>
        <v>#N/A</v>
      </c>
      <c r="K138" s="9" t="e">
        <f>MATCH($A138, 'Spells By School'!B:B, 0)</f>
        <v>#N/A</v>
      </c>
      <c r="L138" s="9" t="e">
        <f>MATCH($A138, 'Spells By School'!C:C, 0)</f>
        <v>#N/A</v>
      </c>
      <c r="M138" s="9">
        <f>MATCH($A138, 'Spells By School'!D:D, 0)</f>
        <v>36</v>
      </c>
      <c r="N138" s="9" t="e">
        <f>MATCH($A138, 'Spells By School'!E:E, 0)</f>
        <v>#N/A</v>
      </c>
      <c r="O138" s="9" t="e">
        <f>MATCH($A138, 'Spells By School'!F:F, 0)</f>
        <v>#N/A</v>
      </c>
      <c r="P138" s="9" t="e">
        <f ca="1">MATCH($A138, 'Spells By School'!G:G, 0)</f>
        <v>#N/A</v>
      </c>
      <c r="Q138" s="9" t="e">
        <f>MATCH($A138, 'Spells By School'!H:H, 0)</f>
        <v>#N/A</v>
      </c>
      <c r="R138" s="9" t="e">
        <f>MATCH($A138, 'Spells By School'!I:I, 0)</f>
        <v>#N/A</v>
      </c>
      <c r="S138" s="9" t="str">
        <f t="shared" si="47"/>
        <v>Transmutation</v>
      </c>
      <c r="T138" s="9" t="str">
        <f t="shared" si="48"/>
        <v>TR</v>
      </c>
      <c r="U138" s="9">
        <f>IF(ISNA($J138), IF(ISNA($K138), IF(ISNA($L138), IF(ISNA($M138), IF(ISNA($N138), IF(ISNA($O138), IF(ISNA($P138), IF(ISNA($Q138), IF(ISNA($R138), "###error###", MATCH(A138, 'Wand Mapping'!J:J,0)),MATCH(A138, 'Wand Mapping'!I:I,0)),MATCH(A138, 'Wand Mapping'!H:H,0)),MATCH(A138, 'Wand Mapping'!G:G,0)),MATCH(A138, 'Wand Mapping'!F:F,0)),MATCH(A138, 'Wand Mapping'!E:E,0)),MATCH(A138, 'Wand Mapping'!D:D,0)),MATCH(A138, 'Wand Mapping'!C:C,0)),MATCH(A138, 'Wand Mapping'!B:B,0))</f>
        <v>55</v>
      </c>
      <c r="V138" s="9" t="str">
        <f>INDEX('Wand Mapping'!K:K, U138)</f>
        <v>wand_ai_530</v>
      </c>
      <c r="W138" s="9" t="str">
        <f t="shared" si="49"/>
        <v>wand_ai_530_TR</v>
      </c>
      <c r="Z138" s="9" t="str">
        <f t="shared" si="50"/>
        <v>wand_ai_530_TR</v>
      </c>
      <c r="AA138" s="9" t="b">
        <v>1</v>
      </c>
      <c r="AD138" s="9" t="b">
        <v>1</v>
      </c>
      <c r="AH138" s="9" t="b">
        <v>1</v>
      </c>
      <c r="AI138" s="9" t="b">
        <v>1</v>
      </c>
      <c r="AJ138" s="9" t="b">
        <v>1</v>
      </c>
      <c r="AK138" s="9" t="b">
        <v>1</v>
      </c>
      <c r="AL138" s="9" t="b">
        <v>1</v>
      </c>
      <c r="AM138" s="9" t="b">
        <v>1</v>
      </c>
      <c r="AN138" s="9" t="b">
        <v>1</v>
      </c>
      <c r="AV138" s="55">
        <v>63008</v>
      </c>
      <c r="AW138" s="55">
        <v>63009</v>
      </c>
      <c r="AX138" s="55">
        <v>73008</v>
      </c>
      <c r="AY138" s="55">
        <v>73009</v>
      </c>
      <c r="BB138" s="55">
        <v>93008</v>
      </c>
      <c r="BC138" s="55">
        <v>93009</v>
      </c>
      <c r="BD138" s="9">
        <v>3008</v>
      </c>
      <c r="BE138" s="9">
        <f t="shared" si="46"/>
        <v>3009</v>
      </c>
      <c r="BF138" s="57" t="b">
        <f t="shared" si="40"/>
        <v>1</v>
      </c>
      <c r="BG138" s="57" t="b">
        <f t="shared" si="40"/>
        <v>1</v>
      </c>
    </row>
    <row r="139" spans="1:59">
      <c r="A139" s="9" t="s">
        <v>293</v>
      </c>
      <c r="B139" s="9" t="s">
        <v>1018</v>
      </c>
      <c r="C139" s="9">
        <v>3</v>
      </c>
      <c r="D139" s="9">
        <v>5</v>
      </c>
      <c r="E139" s="9" t="str">
        <f t="shared" si="45"/>
        <v>BZ-3_05</v>
      </c>
      <c r="F139" s="9" t="s">
        <v>903</v>
      </c>
      <c r="G139" s="9" t="s">
        <v>655</v>
      </c>
      <c r="H139" s="9" t="s">
        <v>652</v>
      </c>
      <c r="J139" s="9" t="e">
        <f>MATCH($A139, 'Spells By School'!A:A, 0)</f>
        <v>#N/A</v>
      </c>
      <c r="K139" s="9" t="e">
        <f>MATCH($A139, 'Spells By School'!B:B, 0)</f>
        <v>#N/A</v>
      </c>
      <c r="L139" s="9" t="e">
        <f>MATCH($A139, 'Spells By School'!C:C, 0)</f>
        <v>#N/A</v>
      </c>
      <c r="M139" s="9" t="e">
        <f>MATCH($A139, 'Spells By School'!D:D, 0)</f>
        <v>#N/A</v>
      </c>
      <c r="N139" s="9" t="e">
        <f>MATCH($A139, 'Spells By School'!E:E, 0)</f>
        <v>#N/A</v>
      </c>
      <c r="O139" s="9" t="e">
        <f>MATCH($A139, 'Spells By School'!F:F, 0)</f>
        <v>#N/A</v>
      </c>
      <c r="P139" s="9" t="e">
        <f ca="1">MATCH($A139, 'Spells By School'!G:G, 0)</f>
        <v>#N/A</v>
      </c>
      <c r="Q139" s="9">
        <f>MATCH($A139, 'Spells By School'!H:H, 0)</f>
        <v>13</v>
      </c>
      <c r="R139" s="9" t="e">
        <f>MATCH($A139, 'Spells By School'!I:I, 0)</f>
        <v>#N/A</v>
      </c>
      <c r="S139" s="9" t="str">
        <f t="shared" ca="1" si="47"/>
        <v>Illusion</v>
      </c>
      <c r="T139" s="9" t="str">
        <f t="shared" ca="1" si="48"/>
        <v>IL</v>
      </c>
      <c r="U139" s="9">
        <f ca="1">IF(ISNA($J139), IF(ISNA($K139), IF(ISNA($L139), IF(ISNA($M139), IF(ISNA($N139), IF(ISNA($O139), IF(ISNA($P139), IF(ISNA($Q139), IF(ISNA($R139), "###error###", MATCH(A139, 'Wand Mapping'!J:J,0)),MATCH(A139, 'Wand Mapping'!I:I,0)),MATCH(A139, 'Wand Mapping'!H:H,0)),MATCH(A139, 'Wand Mapping'!G:G,0)),MATCH(A139, 'Wand Mapping'!F:F,0)),MATCH(A139, 'Wand Mapping'!E:E,0)),MATCH(A139, 'Wand Mapping'!D:D,0)),MATCH(A139, 'Wand Mapping'!C:C,0)),MATCH(A139, 'Wand Mapping'!B:B,0))</f>
        <v>48</v>
      </c>
      <c r="V139" s="9" t="str">
        <f ca="1">INDEX('Wand Mapping'!K:K, U139)</f>
        <v>wand_ai_460</v>
      </c>
      <c r="W139" s="9" t="str">
        <f t="shared" ca="1" si="49"/>
        <v>wand_ai_460_IL</v>
      </c>
      <c r="Z139" s="9" t="str">
        <f t="shared" ca="1" si="50"/>
        <v>wand_ai_460_IL</v>
      </c>
      <c r="AA139" s="9" t="b">
        <v>1</v>
      </c>
      <c r="AD139" s="9" t="b">
        <v>1</v>
      </c>
      <c r="AH139" s="9" t="b">
        <v>1</v>
      </c>
      <c r="AI139" s="9" t="b">
        <v>1</v>
      </c>
      <c r="AJ139" s="9" t="b">
        <v>1</v>
      </c>
      <c r="AK139" s="9" t="b">
        <v>1</v>
      </c>
      <c r="AL139" s="9" t="b">
        <v>1</v>
      </c>
      <c r="AM139" s="9" t="b">
        <v>1</v>
      </c>
      <c r="AV139" s="55">
        <v>63010</v>
      </c>
      <c r="AW139" s="55">
        <v>63011</v>
      </c>
      <c r="AX139" s="55">
        <v>73010</v>
      </c>
      <c r="AY139" s="55">
        <v>73011</v>
      </c>
      <c r="BB139" s="55">
        <v>93010</v>
      </c>
      <c r="BC139" s="55">
        <v>93011</v>
      </c>
      <c r="BD139" s="9">
        <v>3010</v>
      </c>
      <c r="BE139" s="9">
        <f t="shared" si="46"/>
        <v>3011</v>
      </c>
      <c r="BF139" s="57" t="b">
        <f t="shared" si="40"/>
        <v>1</v>
      </c>
      <c r="BG139" s="57" t="b">
        <f t="shared" si="40"/>
        <v>1</v>
      </c>
    </row>
    <row r="140" spans="1:59">
      <c r="A140" s="40" t="s">
        <v>922</v>
      </c>
      <c r="B140" s="9" t="s">
        <v>1019</v>
      </c>
      <c r="C140" s="9">
        <v>3</v>
      </c>
      <c r="D140" s="9">
        <v>5</v>
      </c>
      <c r="E140" s="9" t="str">
        <f t="shared" si="45"/>
        <v>BZ-3=05</v>
      </c>
      <c r="F140" s="9" t="s">
        <v>904</v>
      </c>
      <c r="G140" s="9" t="s">
        <v>655</v>
      </c>
      <c r="H140" s="9" t="s">
        <v>652</v>
      </c>
      <c r="J140" s="9" t="e">
        <f>MATCH($A140, 'Spells By School'!A:A, 0)</f>
        <v>#N/A</v>
      </c>
      <c r="K140" s="9" t="e">
        <f>MATCH($A140, 'Spells By School'!B:B, 0)</f>
        <v>#N/A</v>
      </c>
      <c r="L140" s="9" t="e">
        <f>MATCH($A140, 'Spells By School'!C:C, 0)</f>
        <v>#N/A</v>
      </c>
      <c r="M140" s="9" t="e">
        <f>MATCH($A140, 'Spells By School'!D:D, 0)</f>
        <v>#N/A</v>
      </c>
      <c r="N140" s="9" t="e">
        <f>MATCH($A140, 'Spells By School'!E:E, 0)</f>
        <v>#N/A</v>
      </c>
      <c r="O140" s="9" t="e">
        <f>MATCH($A140, 'Spells By School'!F:F, 0)</f>
        <v>#N/A</v>
      </c>
      <c r="P140" s="9" t="e">
        <f ca="1">MATCH($A140, 'Spells By School'!G:G, 0)</f>
        <v>#N/A</v>
      </c>
      <c r="Q140" s="9" t="e">
        <f>MATCH($A140, 'Spells By School'!H:H, 0)</f>
        <v>#N/A</v>
      </c>
      <c r="R140" s="9" t="e">
        <f>MATCH($A140, 'Spells By School'!I:I, 0)</f>
        <v>#N/A</v>
      </c>
      <c r="S140" s="9" t="str">
        <f t="shared" ca="1" si="47"/>
        <v>###error###</v>
      </c>
      <c r="T140" s="9" t="str">
        <f t="shared" ca="1" si="48"/>
        <v>###error###</v>
      </c>
      <c r="U140" s="9" t="str">
        <f ca="1">IF(ISNA($J140), IF(ISNA($K140), IF(ISNA($L140), IF(ISNA($M140), IF(ISNA($N140), IF(ISNA($O140), IF(ISNA($P140), IF(ISNA($Q140), IF(ISNA($R140), "###error###", MATCH(A140, 'Wand Mapping'!J:J,0)),MATCH(A140, 'Wand Mapping'!I:I,0)),MATCH(A140, 'Wand Mapping'!H:H,0)),MATCH(A140, 'Wand Mapping'!G:G,0)),MATCH(A140, 'Wand Mapping'!F:F,0)),MATCH(A140, 'Wand Mapping'!E:E,0)),MATCH(A140, 'Wand Mapping'!D:D,0)),MATCH(A140, 'Wand Mapping'!C:C,0)),MATCH(A140, 'Wand Mapping'!B:B,0))</f>
        <v>###error###</v>
      </c>
      <c r="V140" s="9" t="e">
        <f ca="1">INDEX('Wand Mapping'!K:K, U140)</f>
        <v>#VALUE!</v>
      </c>
      <c r="W140" s="9" t="e">
        <f t="shared" ca="1" si="49"/>
        <v>#VALUE!</v>
      </c>
      <c r="X140" s="9" t="s">
        <v>1942</v>
      </c>
      <c r="Z140" s="9" t="str">
        <f t="shared" si="50"/>
        <v>IWAND07</v>
      </c>
      <c r="AA140" s="9" t="b">
        <v>1</v>
      </c>
      <c r="AD140" s="9" t="b">
        <v>1</v>
      </c>
      <c r="AH140" s="9" t="b">
        <v>1</v>
      </c>
      <c r="AI140" s="9" t="b">
        <v>1</v>
      </c>
      <c r="AJ140" s="9" t="b">
        <v>1</v>
      </c>
      <c r="AK140" s="9" t="b">
        <v>1</v>
      </c>
      <c r="AL140" s="9" t="b">
        <v>1</v>
      </c>
      <c r="AM140" s="9" t="b">
        <v>1</v>
      </c>
      <c r="AV140" s="55">
        <v>63012</v>
      </c>
      <c r="AW140" s="55">
        <v>63013</v>
      </c>
      <c r="BB140" s="55">
        <v>93012</v>
      </c>
      <c r="BC140" s="55">
        <v>93013</v>
      </c>
      <c r="BD140" s="9">
        <v>3012</v>
      </c>
      <c r="BE140" s="9">
        <f t="shared" si="46"/>
        <v>3013</v>
      </c>
      <c r="BF140" s="57" t="b">
        <f t="shared" ref="BF140:BG154" si="51">AND(
OR(ISBLANK(AV140), AND(MOD(AV140, 10000) = BD140, QUOTIENT(AV140, 10000) = 6)),
OR(ISBLANK(AX140), AND(MOD(AX140, 10000) = BD140, QUOTIENT(AX140, 10000) = 7)),
OR(ISBLANK(AZ140), AND(MOD(AZ140, 10000) = BD140, QUOTIENT(AZ140, 10000) = 8)),
OR(ISBLANK(BB140), AND(MOD(BB140, 10000) = BD140, QUOTIENT(BB140, 10000) = 9))
)</f>
        <v>1</v>
      </c>
      <c r="BG140" s="57" t="b">
        <f t="shared" si="51"/>
        <v>1</v>
      </c>
    </row>
    <row r="141" spans="1:59">
      <c r="A141" s="9" t="s">
        <v>99</v>
      </c>
      <c r="B141" s="9" t="s">
        <v>721</v>
      </c>
      <c r="C141" s="9">
        <v>3</v>
      </c>
      <c r="D141" s="9">
        <v>5</v>
      </c>
      <c r="E141" s="9" t="str">
        <f t="shared" si="45"/>
        <v>BZ-3005</v>
      </c>
      <c r="F141" s="9" t="s">
        <v>905</v>
      </c>
      <c r="G141" s="9" t="s">
        <v>655</v>
      </c>
      <c r="H141" s="9" t="s">
        <v>652</v>
      </c>
      <c r="J141" s="9" t="e">
        <f>MATCH($A141, 'Spells By School'!A:A, 0)</f>
        <v>#N/A</v>
      </c>
      <c r="K141" s="9">
        <f>MATCH($A141, 'Spells By School'!B:B, 0)</f>
        <v>49</v>
      </c>
      <c r="L141" s="9" t="e">
        <f>MATCH($A141, 'Spells By School'!C:C, 0)</f>
        <v>#N/A</v>
      </c>
      <c r="M141" s="9" t="e">
        <f>MATCH($A141, 'Spells By School'!D:D, 0)</f>
        <v>#N/A</v>
      </c>
      <c r="N141" s="9" t="e">
        <f>MATCH($A141, 'Spells By School'!E:E, 0)</f>
        <v>#N/A</v>
      </c>
      <c r="O141" s="9" t="e">
        <f>MATCH($A141, 'Spells By School'!F:F, 0)</f>
        <v>#N/A</v>
      </c>
      <c r="P141" s="9" t="e">
        <f ca="1">MATCH($A141, 'Spells By School'!G:G, 0)</f>
        <v>#N/A</v>
      </c>
      <c r="Q141" s="9" t="e">
        <f>MATCH($A141, 'Spells By School'!H:H, 0)</f>
        <v>#N/A</v>
      </c>
      <c r="R141" s="9" t="e">
        <f>MATCH($A141, 'Spells By School'!I:I, 0)</f>
        <v>#N/A</v>
      </c>
      <c r="S141" s="9" t="str">
        <f t="shared" si="47"/>
        <v>Conjuration</v>
      </c>
      <c r="T141" s="9" t="str">
        <f t="shared" si="48"/>
        <v>CO</v>
      </c>
      <c r="U141" s="9">
        <f>IF(ISNA($J141), IF(ISNA($K141), IF(ISNA($L141), IF(ISNA($M141), IF(ISNA($N141), IF(ISNA($O141), IF(ISNA($P141), IF(ISNA($Q141), IF(ISNA($R141), "###error###", MATCH(A141, 'Wand Mapping'!J:J,0)),MATCH(A141, 'Wand Mapping'!I:I,0)),MATCH(A141, 'Wand Mapping'!H:H,0)),MATCH(A141, 'Wand Mapping'!G:G,0)),MATCH(A141, 'Wand Mapping'!F:F,0)),MATCH(A141, 'Wand Mapping'!E:E,0)),MATCH(A141, 'Wand Mapping'!D:D,0)),MATCH(A141, 'Wand Mapping'!C:C,0)),MATCH(A141, 'Wand Mapping'!B:B,0))</f>
        <v>18</v>
      </c>
      <c r="V141" s="9" t="str">
        <f>INDEX('Wand Mapping'!K:K, U141)</f>
        <v>wand_ai_160</v>
      </c>
      <c r="W141" s="9" t="str">
        <f t="shared" si="49"/>
        <v>wand_ai_160_CO</v>
      </c>
      <c r="Z141" s="9" t="str">
        <f t="shared" si="50"/>
        <v>wand_ai_160_CO</v>
      </c>
      <c r="BF141" s="57"/>
      <c r="BG141" s="57"/>
    </row>
    <row r="142" spans="1:59">
      <c r="A142" s="71" t="s">
        <v>2065</v>
      </c>
      <c r="B142" s="9" t="s">
        <v>722</v>
      </c>
      <c r="C142" s="9">
        <v>3</v>
      </c>
      <c r="D142" s="9">
        <v>5</v>
      </c>
      <c r="E142" s="9" t="str">
        <f t="shared" si="45"/>
        <v>BZ-3105</v>
      </c>
      <c r="F142" s="9" t="s">
        <v>905</v>
      </c>
      <c r="AA142" s="9" t="b">
        <v>1</v>
      </c>
      <c r="AD142" s="9" t="b">
        <v>1</v>
      </c>
      <c r="AH142" s="9" t="b">
        <v>1</v>
      </c>
      <c r="AI142" s="9" t="b">
        <v>1</v>
      </c>
      <c r="AJ142" s="9" t="b">
        <v>1</v>
      </c>
      <c r="AK142" s="9" t="b">
        <v>1</v>
      </c>
      <c r="AL142" s="9" t="b">
        <v>1</v>
      </c>
      <c r="AM142" s="9" t="b">
        <v>1</v>
      </c>
      <c r="AV142" s="55">
        <v>63014</v>
      </c>
      <c r="AW142" s="55">
        <v>63015</v>
      </c>
      <c r="AX142" s="55">
        <v>73014</v>
      </c>
      <c r="AY142" s="55">
        <v>73015</v>
      </c>
      <c r="AZ142" s="55">
        <v>83014</v>
      </c>
      <c r="BA142" s="55">
        <v>83015</v>
      </c>
      <c r="BB142" s="55">
        <v>93014</v>
      </c>
      <c r="BC142" s="55">
        <v>93015</v>
      </c>
      <c r="BD142" s="9">
        <v>3014</v>
      </c>
      <c r="BE142" s="9">
        <f t="shared" ref="BE142:BE173" si="52">IF(BD142="", "", BD142+1)</f>
        <v>3015</v>
      </c>
      <c r="BF142" s="57" t="b">
        <f t="shared" si="51"/>
        <v>1</v>
      </c>
      <c r="BG142" s="57" t="b">
        <f t="shared" si="51"/>
        <v>1</v>
      </c>
    </row>
    <row r="143" spans="1:59">
      <c r="A143" s="67" t="s">
        <v>2044</v>
      </c>
      <c r="B143" s="9" t="s">
        <v>723</v>
      </c>
      <c r="C143" s="9">
        <v>3</v>
      </c>
      <c r="D143" s="9">
        <v>9</v>
      </c>
      <c r="E143" s="9" t="str">
        <f t="shared" si="45"/>
        <v>BZ-3209</v>
      </c>
      <c r="F143" s="9" t="s">
        <v>905</v>
      </c>
      <c r="AA143" s="9" t="b">
        <v>1</v>
      </c>
      <c r="AD143" s="9" t="b">
        <v>1</v>
      </c>
      <c r="AH143" s="9" t="b">
        <v>1</v>
      </c>
      <c r="AI143" s="9" t="b">
        <v>1</v>
      </c>
      <c r="AJ143" s="9" t="b">
        <v>1</v>
      </c>
      <c r="AK143" s="9" t="b">
        <v>1</v>
      </c>
      <c r="AL143" s="9" t="b">
        <v>1</v>
      </c>
      <c r="AM143" s="9" t="b">
        <v>1</v>
      </c>
      <c r="BB143" s="55">
        <v>93016</v>
      </c>
      <c r="BC143" s="55">
        <v>93017</v>
      </c>
      <c r="BD143" s="9">
        <v>3016</v>
      </c>
      <c r="BE143" s="9">
        <f t="shared" si="52"/>
        <v>3017</v>
      </c>
      <c r="BF143" s="57" t="b">
        <f t="shared" si="51"/>
        <v>1</v>
      </c>
      <c r="BG143" s="57" t="b">
        <f t="shared" si="51"/>
        <v>1</v>
      </c>
    </row>
    <row r="144" spans="1:59">
      <c r="A144" s="9" t="s">
        <v>574</v>
      </c>
      <c r="B144" s="9" t="s">
        <v>722</v>
      </c>
      <c r="C144" s="9">
        <v>3</v>
      </c>
      <c r="D144" s="9">
        <v>5</v>
      </c>
      <c r="E144" s="9" t="str">
        <f t="shared" si="45"/>
        <v>BZ-3105</v>
      </c>
      <c r="F144" s="9" t="s">
        <v>906</v>
      </c>
      <c r="G144" s="9" t="s">
        <v>655</v>
      </c>
      <c r="H144" s="9" t="s">
        <v>652</v>
      </c>
      <c r="J144" s="9">
        <f>MATCH($A144, 'Spells By School'!A:A, 0)</f>
        <v>36</v>
      </c>
      <c r="K144" s="9" t="e">
        <f>MATCH($A144, 'Spells By School'!B:B, 0)</f>
        <v>#N/A</v>
      </c>
      <c r="L144" s="9" t="e">
        <f>MATCH($A144, 'Spells By School'!C:C, 0)</f>
        <v>#N/A</v>
      </c>
      <c r="M144" s="9" t="e">
        <f>MATCH($A144, 'Spells By School'!D:D, 0)</f>
        <v>#N/A</v>
      </c>
      <c r="N144" s="9" t="e">
        <f>MATCH($A144, 'Spells By School'!E:E, 0)</f>
        <v>#N/A</v>
      </c>
      <c r="O144" s="9" t="e">
        <f>MATCH($A144, 'Spells By School'!F:F, 0)</f>
        <v>#N/A</v>
      </c>
      <c r="P144" s="9" t="e">
        <f ca="1">MATCH($A144, 'Spells By School'!G:G, 0)</f>
        <v>#N/A</v>
      </c>
      <c r="Q144" s="9" t="e">
        <f>MATCH($A144, 'Spells By School'!H:H, 0)</f>
        <v>#N/A</v>
      </c>
      <c r="R144" s="9" t="e">
        <f>MATCH($A144, 'Spells By School'!I:I, 0)</f>
        <v>#N/A</v>
      </c>
      <c r="S144" s="9" t="str">
        <f t="shared" ref="S144:S173" si="53">IF(ISNA($J144), IF(ISNA($K144), IF(ISNA($L144), IF(ISNA($M144), IF(ISNA($N144), IF(ISNA($O144), IF(ISNA($P144), IF(ISNA($Q144), IF(ISNA($R144), "###error###", R$1),Q$1),P$1),O$1),N$1),M$1),L$1),K$1),J$1)</f>
        <v>Abjuration</v>
      </c>
      <c r="T144" s="9" t="str">
        <f t="shared" ref="T144:T173" si="54">IF(ISNA($J144), IF(ISNA($K144), IF(ISNA($L144), IF(ISNA($M144), IF(ISNA($N144), IF(ISNA($O144), IF(ISNA($P144), IF(ISNA($Q144), IF(ISNA($R144), "###error###", "WM"),"IL"),"NE"),"EN"),"EV"),"TR"),"DI"),"CO"),"AB")</f>
        <v>AB</v>
      </c>
      <c r="U144" s="9">
        <f>IF(ISNA($J144), IF(ISNA($K144), IF(ISNA($L144), IF(ISNA($M144), IF(ISNA($N144), IF(ISNA($O144), IF(ISNA($P144), IF(ISNA($Q144), IF(ISNA($R144), "###error###", MATCH(A144, 'Wand Mapping'!J:J,0)),MATCH(A144, 'Wand Mapping'!I:I,0)),MATCH(A144, 'Wand Mapping'!H:H,0)),MATCH(A144, 'Wand Mapping'!G:G,0)),MATCH(A144, 'Wand Mapping'!F:F,0)),MATCH(A144, 'Wand Mapping'!E:E,0)),MATCH(A144, 'Wand Mapping'!D:D,0)),MATCH(A144, 'Wand Mapping'!C:C,0)),MATCH(A144, 'Wand Mapping'!B:B,0))</f>
        <v>92</v>
      </c>
      <c r="V144" s="9" t="str">
        <f>INDEX('Wand Mapping'!K:K, U144)</f>
        <v>wand_ai_900</v>
      </c>
      <c r="W144" s="9" t="str">
        <f t="shared" ref="W144:W173" si="55">_xlfn.CONCAT(V144, "_", T144)</f>
        <v>wand_ai_900_AB</v>
      </c>
      <c r="Z144" s="9" t="str">
        <f t="shared" ref="Z144:Z173" si="56">IF(ISBLANK(X144), W144, X144)</f>
        <v>wand_ai_900_AB</v>
      </c>
      <c r="AA144" s="9" t="b">
        <v>1</v>
      </c>
      <c r="AD144" s="9" t="b">
        <v>1</v>
      </c>
      <c r="AH144" s="9" t="b">
        <v>1</v>
      </c>
      <c r="AI144" s="9" t="b">
        <v>1</v>
      </c>
      <c r="AJ144" s="9" t="b">
        <v>1</v>
      </c>
      <c r="AK144" s="9" t="b">
        <v>1</v>
      </c>
      <c r="AL144" s="9" t="b">
        <v>1</v>
      </c>
      <c r="AM144" s="9" t="b">
        <v>1</v>
      </c>
      <c r="AV144" s="55">
        <v>63018</v>
      </c>
      <c r="AW144" s="55">
        <v>63019</v>
      </c>
      <c r="AX144" s="55">
        <v>73018</v>
      </c>
      <c r="AY144" s="55">
        <v>73019</v>
      </c>
      <c r="BB144" s="55">
        <v>93018</v>
      </c>
      <c r="BC144" s="55">
        <v>93019</v>
      </c>
      <c r="BD144" s="9">
        <v>3018</v>
      </c>
      <c r="BE144" s="9">
        <f t="shared" si="52"/>
        <v>3019</v>
      </c>
      <c r="BF144" s="57" t="b">
        <f t="shared" si="51"/>
        <v>1</v>
      </c>
      <c r="BG144" s="57" t="b">
        <f t="shared" si="51"/>
        <v>1</v>
      </c>
    </row>
    <row r="145" spans="1:59">
      <c r="A145" s="9" t="s">
        <v>486</v>
      </c>
      <c r="B145" s="9" t="s">
        <v>723</v>
      </c>
      <c r="C145" s="9">
        <v>3</v>
      </c>
      <c r="D145" s="9">
        <v>5</v>
      </c>
      <c r="E145" s="9" t="str">
        <f t="shared" si="45"/>
        <v>BZ-3205</v>
      </c>
      <c r="F145" s="9" t="s">
        <v>907</v>
      </c>
      <c r="G145" s="9" t="s">
        <v>655</v>
      </c>
      <c r="H145" s="9" t="s">
        <v>652</v>
      </c>
      <c r="J145" s="9">
        <f>MATCH($A145, 'Spells By School'!A:A, 0)</f>
        <v>50</v>
      </c>
      <c r="K145" s="9" t="e">
        <f>MATCH($A145, 'Spells By School'!B:B, 0)</f>
        <v>#N/A</v>
      </c>
      <c r="L145" s="9" t="e">
        <f>MATCH($A145, 'Spells By School'!C:C, 0)</f>
        <v>#N/A</v>
      </c>
      <c r="M145" s="9" t="e">
        <f>MATCH($A145, 'Spells By School'!D:D, 0)</f>
        <v>#N/A</v>
      </c>
      <c r="N145" s="9" t="e">
        <f>MATCH($A145, 'Spells By School'!E:E, 0)</f>
        <v>#N/A</v>
      </c>
      <c r="O145" s="9" t="e">
        <f>MATCH($A145, 'Spells By School'!F:F, 0)</f>
        <v>#N/A</v>
      </c>
      <c r="P145" s="9" t="e">
        <f ca="1">MATCH($A145, 'Spells By School'!G:G, 0)</f>
        <v>#N/A</v>
      </c>
      <c r="Q145" s="9" t="e">
        <f>MATCH($A145, 'Spells By School'!H:H, 0)</f>
        <v>#N/A</v>
      </c>
      <c r="R145" s="9" t="e">
        <f>MATCH($A145, 'Spells By School'!I:I, 0)</f>
        <v>#N/A</v>
      </c>
      <c r="S145" s="9" t="str">
        <f t="shared" si="53"/>
        <v>Abjuration</v>
      </c>
      <c r="T145" s="9" t="str">
        <f t="shared" si="54"/>
        <v>AB</v>
      </c>
      <c r="U145" s="9">
        <f>IF(ISNA($J145), IF(ISNA($K145), IF(ISNA($L145), IF(ISNA($M145), IF(ISNA($N145), IF(ISNA($O145), IF(ISNA($P145), IF(ISNA($Q145), IF(ISNA($R145), "###error###", MATCH(A145, 'Wand Mapping'!J:J,0)),MATCH(A145, 'Wand Mapping'!I:I,0)),MATCH(A145, 'Wand Mapping'!H:H,0)),MATCH(A145, 'Wand Mapping'!G:G,0)),MATCH(A145, 'Wand Mapping'!F:F,0)),MATCH(A145, 'Wand Mapping'!E:E,0)),MATCH(A145, 'Wand Mapping'!D:D,0)),MATCH(A145, 'Wand Mapping'!C:C,0)),MATCH(A145, 'Wand Mapping'!B:B,0))</f>
        <v>79</v>
      </c>
      <c r="V145" s="9" t="str">
        <f>INDEX('Wand Mapping'!K:K, U145)</f>
        <v>wand_ai_770</v>
      </c>
      <c r="W145" s="9" t="str">
        <f t="shared" si="55"/>
        <v>wand_ai_770_AB</v>
      </c>
      <c r="Z145" s="9" t="str">
        <f t="shared" si="56"/>
        <v>wand_ai_770_AB</v>
      </c>
      <c r="AA145" s="9" t="b">
        <v>1</v>
      </c>
      <c r="AD145" s="9" t="b">
        <v>1</v>
      </c>
      <c r="AH145" s="9" t="b">
        <v>1</v>
      </c>
      <c r="AI145" s="9" t="b">
        <v>1</v>
      </c>
      <c r="AJ145" s="9" t="b">
        <v>1</v>
      </c>
      <c r="AK145" s="9" t="b">
        <v>1</v>
      </c>
      <c r="AL145" s="9" t="b">
        <v>1</v>
      </c>
      <c r="AM145" s="9" t="b">
        <v>1</v>
      </c>
      <c r="AV145" s="55">
        <v>63020</v>
      </c>
      <c r="AW145" s="55">
        <v>63021</v>
      </c>
      <c r="BB145" s="55">
        <v>93020</v>
      </c>
      <c r="BC145" s="55">
        <v>93021</v>
      </c>
      <c r="BD145" s="9">
        <v>3020</v>
      </c>
      <c r="BE145" s="9">
        <f t="shared" si="52"/>
        <v>3021</v>
      </c>
      <c r="BF145" s="57" t="b">
        <f t="shared" si="51"/>
        <v>1</v>
      </c>
      <c r="BG145" s="57" t="b">
        <f t="shared" si="51"/>
        <v>1</v>
      </c>
    </row>
    <row r="146" spans="1:59">
      <c r="A146" s="9" t="s">
        <v>494</v>
      </c>
      <c r="B146" s="9" t="s">
        <v>724</v>
      </c>
      <c r="C146" s="9">
        <v>3</v>
      </c>
      <c r="D146" s="9">
        <v>5</v>
      </c>
      <c r="E146" s="9" t="str">
        <f t="shared" si="45"/>
        <v>BZ-3305</v>
      </c>
      <c r="F146" s="9" t="s">
        <v>908</v>
      </c>
      <c r="G146" s="9" t="s">
        <v>655</v>
      </c>
      <c r="H146" s="9" t="s">
        <v>652</v>
      </c>
      <c r="J146" s="9" t="e">
        <f>MATCH($A146, 'Spells By School'!A:A, 0)</f>
        <v>#N/A</v>
      </c>
      <c r="K146" s="9" t="e">
        <f>MATCH($A146, 'Spells By School'!B:B, 0)</f>
        <v>#N/A</v>
      </c>
      <c r="L146" s="9" t="e">
        <f>MATCH($A146, 'Spells By School'!C:C, 0)</f>
        <v>#N/A</v>
      </c>
      <c r="M146" s="9">
        <f>MATCH($A146, 'Spells By School'!D:D, 0)</f>
        <v>67</v>
      </c>
      <c r="N146" s="9" t="e">
        <f>MATCH($A146, 'Spells By School'!E:E, 0)</f>
        <v>#N/A</v>
      </c>
      <c r="O146" s="9" t="e">
        <f>MATCH($A146, 'Spells By School'!F:F, 0)</f>
        <v>#N/A</v>
      </c>
      <c r="P146" s="9" t="e">
        <f ca="1">MATCH($A146, 'Spells By School'!G:G, 0)</f>
        <v>#N/A</v>
      </c>
      <c r="Q146" s="9" t="e">
        <f>MATCH($A146, 'Spells By School'!H:H, 0)</f>
        <v>#N/A</v>
      </c>
      <c r="R146" s="9" t="e">
        <f>MATCH($A146, 'Spells By School'!I:I, 0)</f>
        <v>#N/A</v>
      </c>
      <c r="S146" s="9" t="str">
        <f t="shared" si="53"/>
        <v>Transmutation</v>
      </c>
      <c r="T146" s="9" t="str">
        <f t="shared" si="54"/>
        <v>TR</v>
      </c>
      <c r="U146" s="9">
        <f>IF(ISNA($J146), IF(ISNA($K146), IF(ISNA($L146), IF(ISNA($M146), IF(ISNA($N146), IF(ISNA($O146), IF(ISNA($P146), IF(ISNA($Q146), IF(ISNA($R146), "###error###", MATCH(A146, 'Wand Mapping'!J:J,0)),MATCH(A146, 'Wand Mapping'!I:I,0)),MATCH(A146, 'Wand Mapping'!H:H,0)),MATCH(A146, 'Wand Mapping'!G:G,0)),MATCH(A146, 'Wand Mapping'!F:F,0)),MATCH(A146, 'Wand Mapping'!E:E,0)),MATCH(A146, 'Wand Mapping'!D:D,0)),MATCH(A146, 'Wand Mapping'!C:C,0)),MATCH(A146, 'Wand Mapping'!B:B,0))</f>
        <v>80</v>
      </c>
      <c r="V146" s="9" t="str">
        <f>INDEX('Wand Mapping'!K:K, U146)</f>
        <v>wand_ai_780</v>
      </c>
      <c r="W146" s="9" t="str">
        <f t="shared" si="55"/>
        <v>wand_ai_780_TR</v>
      </c>
      <c r="Z146" s="9" t="str">
        <f t="shared" si="56"/>
        <v>wand_ai_780_TR</v>
      </c>
      <c r="AA146" s="9" t="b">
        <v>1</v>
      </c>
      <c r="AD146" s="9" t="b">
        <v>1</v>
      </c>
      <c r="AH146" s="9" t="b">
        <v>1</v>
      </c>
      <c r="AI146" s="9" t="b">
        <v>1</v>
      </c>
      <c r="AJ146" s="9" t="b">
        <v>1</v>
      </c>
      <c r="AK146" s="9" t="b">
        <v>1</v>
      </c>
      <c r="AL146" s="9" t="b">
        <v>1</v>
      </c>
      <c r="AM146" s="9" t="b">
        <v>1</v>
      </c>
      <c r="AV146" s="55">
        <v>63022</v>
      </c>
      <c r="AW146" s="55">
        <v>63023</v>
      </c>
      <c r="AX146" s="55">
        <v>73022</v>
      </c>
      <c r="AY146" s="55">
        <v>73023</v>
      </c>
      <c r="BB146" s="55">
        <v>93022</v>
      </c>
      <c r="BC146" s="55">
        <v>93023</v>
      </c>
      <c r="BD146" s="9">
        <v>3022</v>
      </c>
      <c r="BE146" s="9">
        <f t="shared" si="52"/>
        <v>3023</v>
      </c>
      <c r="BF146" s="57" t="b">
        <f t="shared" si="51"/>
        <v>1</v>
      </c>
      <c r="BG146" s="57" t="b">
        <f t="shared" si="51"/>
        <v>1</v>
      </c>
    </row>
    <row r="147" spans="1:59">
      <c r="A147" s="9" t="s">
        <v>263</v>
      </c>
      <c r="B147" s="9" t="s">
        <v>725</v>
      </c>
      <c r="C147" s="9">
        <v>3</v>
      </c>
      <c r="D147" s="9">
        <v>5</v>
      </c>
      <c r="E147" s="9" t="str">
        <f t="shared" ref="E147:E173" si="57">_xlfn.CONCAT(B147, RIGHT(_xlfn.CONCAT("0", D147), 2))</f>
        <v>BZ-3405</v>
      </c>
      <c r="F147" s="9" t="s">
        <v>909</v>
      </c>
      <c r="G147" s="9" t="s">
        <v>655</v>
      </c>
      <c r="H147" s="9" t="s">
        <v>652</v>
      </c>
      <c r="J147" s="9" t="e">
        <f>MATCH($A147, 'Spells By School'!A:A, 0)</f>
        <v>#N/A</v>
      </c>
      <c r="K147" s="9" t="e">
        <f>MATCH($A147, 'Spells By School'!B:B, 0)</f>
        <v>#N/A</v>
      </c>
      <c r="L147" s="9" t="e">
        <f>MATCH($A147, 'Spells By School'!C:C, 0)</f>
        <v>#N/A</v>
      </c>
      <c r="M147" s="9" t="e">
        <f>MATCH($A147, 'Spells By School'!D:D, 0)</f>
        <v>#N/A</v>
      </c>
      <c r="N147" s="9" t="e">
        <f>MATCH($A147, 'Spells By School'!E:E, 0)</f>
        <v>#N/A</v>
      </c>
      <c r="O147" s="9" t="e">
        <f>MATCH($A147, 'Spells By School'!F:F, 0)</f>
        <v>#N/A</v>
      </c>
      <c r="P147" s="9">
        <f ca="1">MATCH($A147, 'Spells By School'!G:G, 0)</f>
        <v>61</v>
      </c>
      <c r="Q147" s="9" t="e">
        <f>MATCH($A147, 'Spells By School'!H:H, 0)</f>
        <v>#N/A</v>
      </c>
      <c r="R147" s="9" t="e">
        <f>MATCH($A147, 'Spells By School'!I:I, 0)</f>
        <v>#N/A</v>
      </c>
      <c r="S147" s="9" t="str">
        <f t="shared" ca="1" si="53"/>
        <v>Necromancy</v>
      </c>
      <c r="T147" s="9" t="str">
        <f t="shared" ca="1" si="54"/>
        <v>NE</v>
      </c>
      <c r="U147" s="9">
        <f ca="1">IF(ISNA($J147), IF(ISNA($K147), IF(ISNA($L147), IF(ISNA($M147), IF(ISNA($N147), IF(ISNA($O147), IF(ISNA($P147), IF(ISNA($Q147), IF(ISNA($R147), "###error###", MATCH(A147, 'Wand Mapping'!J:J,0)),MATCH(A147, 'Wand Mapping'!I:I,0)),MATCH(A147, 'Wand Mapping'!H:H,0)),MATCH(A147, 'Wand Mapping'!G:G,0)),MATCH(A147, 'Wand Mapping'!F:F,0)),MATCH(A147, 'Wand Mapping'!E:E,0)),MATCH(A147, 'Wand Mapping'!D:D,0)),MATCH(A147, 'Wand Mapping'!C:C,0)),MATCH(A147, 'Wand Mapping'!B:B,0))</f>
        <v>44</v>
      </c>
      <c r="V147" s="9" t="str">
        <f ca="1">INDEX('Wand Mapping'!K:K, U147)</f>
        <v>wand_ai_420</v>
      </c>
      <c r="W147" s="9" t="str">
        <f t="shared" ca="1" si="55"/>
        <v>wand_ai_420_NE</v>
      </c>
      <c r="Z147" s="9" t="str">
        <f t="shared" ca="1" si="56"/>
        <v>wand_ai_420_NE</v>
      </c>
      <c r="AA147" s="9" t="b">
        <v>1</v>
      </c>
      <c r="AD147" s="9" t="b">
        <v>1</v>
      </c>
      <c r="AH147" s="9" t="b">
        <v>1</v>
      </c>
      <c r="AI147" s="9" t="b">
        <v>1</v>
      </c>
      <c r="AJ147" s="9" t="b">
        <v>1</v>
      </c>
      <c r="AK147" s="9" t="b">
        <v>1</v>
      </c>
      <c r="AL147" s="9" t="b">
        <v>1</v>
      </c>
      <c r="AM147" s="9" t="b">
        <v>1</v>
      </c>
      <c r="AV147" s="55">
        <v>63024</v>
      </c>
      <c r="AW147" s="55">
        <v>63025</v>
      </c>
      <c r="AX147" s="55">
        <v>73024</v>
      </c>
      <c r="AY147" s="55">
        <v>73025</v>
      </c>
      <c r="AZ147" s="55">
        <v>83024</v>
      </c>
      <c r="BA147" s="55">
        <v>83025</v>
      </c>
      <c r="BB147" s="55">
        <v>93024</v>
      </c>
      <c r="BC147" s="55">
        <v>93025</v>
      </c>
      <c r="BD147" s="9">
        <v>3024</v>
      </c>
      <c r="BE147" s="9">
        <f t="shared" si="52"/>
        <v>3025</v>
      </c>
      <c r="BF147" s="57" t="b">
        <f t="shared" si="51"/>
        <v>1</v>
      </c>
      <c r="BG147" s="57" t="b">
        <f t="shared" si="51"/>
        <v>1</v>
      </c>
    </row>
    <row r="148" spans="1:59">
      <c r="A148" s="9" t="s">
        <v>138</v>
      </c>
      <c r="B148" s="9" t="s">
        <v>726</v>
      </c>
      <c r="C148" s="9">
        <v>3</v>
      </c>
      <c r="D148" s="9">
        <v>5</v>
      </c>
      <c r="E148" s="9" t="str">
        <f t="shared" si="57"/>
        <v>BZ-3505</v>
      </c>
      <c r="F148" s="9" t="s">
        <v>910</v>
      </c>
      <c r="G148" s="9" t="s">
        <v>655</v>
      </c>
      <c r="H148" s="9" t="s">
        <v>652</v>
      </c>
      <c r="J148" s="9" t="e">
        <f>MATCH($A148, 'Spells By School'!A:A, 0)</f>
        <v>#N/A</v>
      </c>
      <c r="K148" s="9" t="e">
        <f>MATCH($A148, 'Spells By School'!B:B, 0)</f>
        <v>#N/A</v>
      </c>
      <c r="L148" s="9" t="e">
        <f>MATCH($A148, 'Spells By School'!C:C, 0)</f>
        <v>#N/A</v>
      </c>
      <c r="M148" s="9" t="e">
        <f>MATCH($A148, 'Spells By School'!D:D, 0)</f>
        <v>#N/A</v>
      </c>
      <c r="N148" s="9" t="e">
        <f>MATCH($A148, 'Spells By School'!E:E, 0)</f>
        <v>#N/A</v>
      </c>
      <c r="O148" s="9" t="e">
        <f>MATCH($A148, 'Spells By School'!F:F, 0)</f>
        <v>#N/A</v>
      </c>
      <c r="P148" s="9">
        <f ca="1">MATCH($A148, 'Spells By School'!G:G, 0)</f>
        <v>76</v>
      </c>
      <c r="Q148" s="9" t="e">
        <f>MATCH($A148, 'Spells By School'!H:H, 0)</f>
        <v>#N/A</v>
      </c>
      <c r="R148" s="9" t="e">
        <f>MATCH($A148, 'Spells By School'!I:I, 0)</f>
        <v>#N/A</v>
      </c>
      <c r="S148" s="9" t="str">
        <f t="shared" ca="1" si="53"/>
        <v>Necromancy</v>
      </c>
      <c r="T148" s="9" t="str">
        <f t="shared" ca="1" si="54"/>
        <v>NE</v>
      </c>
      <c r="U148" s="9">
        <f ca="1">IF(ISNA($J148), IF(ISNA($K148), IF(ISNA($L148), IF(ISNA($M148), IF(ISNA($N148), IF(ISNA($O148), IF(ISNA($P148), IF(ISNA($Q148), IF(ISNA($R148), "###error###", MATCH(A148, 'Wand Mapping'!J:J,0)),MATCH(A148, 'Wand Mapping'!I:I,0)),MATCH(A148, 'Wand Mapping'!H:H,0)),MATCH(A148, 'Wand Mapping'!G:G,0)),MATCH(A148, 'Wand Mapping'!F:F,0)),MATCH(A148, 'Wand Mapping'!E:E,0)),MATCH(A148, 'Wand Mapping'!D:D,0)),MATCH(A148, 'Wand Mapping'!C:C,0)),MATCH(A148, 'Wand Mapping'!B:B,0))</f>
        <v>24</v>
      </c>
      <c r="V148" s="9" t="str">
        <f ca="1">INDEX('Wand Mapping'!K:K, U148)</f>
        <v>wand_ai_220</v>
      </c>
      <c r="W148" s="9" t="str">
        <f t="shared" ca="1" si="55"/>
        <v>wand_ai_220_NE</v>
      </c>
      <c r="Z148" s="9" t="str">
        <f t="shared" ca="1" si="56"/>
        <v>wand_ai_220_NE</v>
      </c>
      <c r="AA148" s="9" t="b">
        <v>1</v>
      </c>
      <c r="AD148" s="9" t="b">
        <v>1</v>
      </c>
      <c r="AH148" s="9" t="b">
        <v>1</v>
      </c>
      <c r="AI148" s="9" t="b">
        <v>1</v>
      </c>
      <c r="AJ148" s="9" t="b">
        <v>1</v>
      </c>
      <c r="AK148" s="9" t="b">
        <v>1</v>
      </c>
      <c r="AL148" s="9" t="b">
        <v>1</v>
      </c>
      <c r="AM148" s="9" t="b">
        <v>1</v>
      </c>
      <c r="AV148" s="55">
        <v>63026</v>
      </c>
      <c r="AW148" s="55">
        <v>63027</v>
      </c>
      <c r="AX148" s="55">
        <v>73026</v>
      </c>
      <c r="AY148" s="55">
        <v>73027</v>
      </c>
      <c r="AZ148" s="55">
        <v>83026</v>
      </c>
      <c r="BA148" s="55">
        <v>83027</v>
      </c>
      <c r="BB148" s="55">
        <v>93026</v>
      </c>
      <c r="BC148" s="55">
        <v>93027</v>
      </c>
      <c r="BD148" s="9">
        <v>3026</v>
      </c>
      <c r="BE148" s="9">
        <f t="shared" si="52"/>
        <v>3027</v>
      </c>
      <c r="BF148" s="57" t="b">
        <f t="shared" si="51"/>
        <v>1</v>
      </c>
      <c r="BG148" s="57" t="b">
        <f t="shared" si="51"/>
        <v>1</v>
      </c>
    </row>
    <row r="149" spans="1:59">
      <c r="A149" s="9" t="s">
        <v>22</v>
      </c>
      <c r="B149" s="9" t="s">
        <v>727</v>
      </c>
      <c r="C149" s="9">
        <v>3</v>
      </c>
      <c r="D149" s="9">
        <v>5</v>
      </c>
      <c r="E149" s="9" t="str">
        <f t="shared" si="57"/>
        <v>BZ-3605</v>
      </c>
      <c r="F149" s="9" t="s">
        <v>911</v>
      </c>
      <c r="G149" s="9" t="s">
        <v>655</v>
      </c>
      <c r="H149" s="9" t="s">
        <v>652</v>
      </c>
      <c r="J149" s="9" t="e">
        <f>MATCH($A149, 'Spells By School'!A:A, 0)</f>
        <v>#N/A</v>
      </c>
      <c r="K149" s="9" t="e">
        <f>MATCH($A149, 'Spells By School'!B:B, 0)</f>
        <v>#N/A</v>
      </c>
      <c r="L149" s="9" t="e">
        <f>MATCH($A149, 'Spells By School'!C:C, 0)</f>
        <v>#N/A</v>
      </c>
      <c r="M149" s="9" t="e">
        <f>MATCH($A149, 'Spells By School'!D:D, 0)</f>
        <v>#N/A</v>
      </c>
      <c r="N149" s="9" t="e">
        <f>MATCH($A149, 'Spells By School'!E:E, 0)</f>
        <v>#N/A</v>
      </c>
      <c r="O149" s="9" t="e">
        <f>MATCH($A149, 'Spells By School'!F:F, 0)</f>
        <v>#N/A</v>
      </c>
      <c r="P149" s="9" t="e">
        <f ca="1">MATCH($A149, 'Spells By School'!G:G, 0)</f>
        <v>#N/A</v>
      </c>
      <c r="Q149" s="9">
        <f>MATCH($A149, 'Spells By School'!H:H, 0)</f>
        <v>31</v>
      </c>
      <c r="R149" s="9" t="e">
        <f>MATCH($A149, 'Spells By School'!I:I, 0)</f>
        <v>#N/A</v>
      </c>
      <c r="S149" s="9" t="str">
        <f t="shared" ca="1" si="53"/>
        <v>Illusion</v>
      </c>
      <c r="T149" s="9" t="str">
        <f t="shared" ca="1" si="54"/>
        <v>IL</v>
      </c>
      <c r="U149" s="9">
        <f ca="1">IF(ISNA($J149), IF(ISNA($K149), IF(ISNA($L149), IF(ISNA($M149), IF(ISNA($N149), IF(ISNA($O149), IF(ISNA($P149), IF(ISNA($Q149), IF(ISNA($R149), "###error###", MATCH(A149, 'Wand Mapping'!J:J,0)),MATCH(A149, 'Wand Mapping'!I:I,0)),MATCH(A149, 'Wand Mapping'!H:H,0)),MATCH(A149, 'Wand Mapping'!G:G,0)),MATCH(A149, 'Wand Mapping'!F:F,0)),MATCH(A149, 'Wand Mapping'!E:E,0)),MATCH(A149, 'Wand Mapping'!D:D,0)),MATCH(A149, 'Wand Mapping'!C:C,0)),MATCH(A149, 'Wand Mapping'!B:B,0))</f>
        <v>4</v>
      </c>
      <c r="V149" s="9" t="str">
        <f ca="1">INDEX('Wand Mapping'!K:K, U149)</f>
        <v>wand_ai_020</v>
      </c>
      <c r="W149" s="9" t="str">
        <f t="shared" ca="1" si="55"/>
        <v>wand_ai_020_IL</v>
      </c>
      <c r="Z149" s="9" t="str">
        <f t="shared" ca="1" si="56"/>
        <v>wand_ai_020_IL</v>
      </c>
      <c r="AA149" s="9" t="b">
        <v>1</v>
      </c>
      <c r="AD149" s="9" t="b">
        <v>1</v>
      </c>
      <c r="AH149" s="9" t="b">
        <v>1</v>
      </c>
      <c r="AI149" s="9" t="b">
        <v>1</v>
      </c>
      <c r="AJ149" s="9" t="b">
        <v>1</v>
      </c>
      <c r="AK149" s="9" t="b">
        <v>1</v>
      </c>
      <c r="AL149" s="9" t="b">
        <v>1</v>
      </c>
      <c r="AM149" s="9" t="b">
        <v>1</v>
      </c>
      <c r="AV149" s="55">
        <v>63028</v>
      </c>
      <c r="AW149" s="55">
        <v>63029</v>
      </c>
      <c r="BB149" s="55">
        <v>93028</v>
      </c>
      <c r="BC149" s="55">
        <v>93029</v>
      </c>
      <c r="BD149" s="9">
        <v>3028</v>
      </c>
      <c r="BE149" s="9">
        <f t="shared" si="52"/>
        <v>3029</v>
      </c>
      <c r="BF149" s="57" t="b">
        <f t="shared" si="51"/>
        <v>1</v>
      </c>
      <c r="BG149" s="57" t="b">
        <f t="shared" si="51"/>
        <v>1</v>
      </c>
    </row>
    <row r="150" spans="1:59">
      <c r="A150" s="9" t="s">
        <v>526</v>
      </c>
      <c r="B150" s="9" t="s">
        <v>728</v>
      </c>
      <c r="C150" s="9">
        <v>3</v>
      </c>
      <c r="D150" s="9">
        <v>5</v>
      </c>
      <c r="E150" s="9" t="str">
        <f t="shared" si="57"/>
        <v>BZ-3705</v>
      </c>
      <c r="F150" s="9" t="s">
        <v>912</v>
      </c>
      <c r="G150" s="9" t="s">
        <v>655</v>
      </c>
      <c r="H150" s="9" t="s">
        <v>652</v>
      </c>
      <c r="J150" s="9" t="e">
        <f>MATCH($A150, 'Spells By School'!A:A, 0)</f>
        <v>#N/A</v>
      </c>
      <c r="K150" s="9" t="e">
        <f>MATCH($A150, 'Spells By School'!B:B, 0)</f>
        <v>#N/A</v>
      </c>
      <c r="L150" s="9" t="e">
        <f>MATCH($A150, 'Spells By School'!C:C, 0)</f>
        <v>#N/A</v>
      </c>
      <c r="M150" s="9" t="e">
        <f>MATCH($A150, 'Spells By School'!D:D, 0)</f>
        <v>#N/A</v>
      </c>
      <c r="N150" s="9" t="e">
        <f>MATCH($A150, 'Spells By School'!E:E, 0)</f>
        <v>#N/A</v>
      </c>
      <c r="O150" s="9">
        <f>MATCH($A150, 'Spells By School'!F:F, 0)</f>
        <v>14</v>
      </c>
      <c r="P150" s="9" t="e">
        <f ca="1">MATCH($A150, 'Spells By School'!G:G, 0)</f>
        <v>#N/A</v>
      </c>
      <c r="Q150" s="9" t="e">
        <f>MATCH($A150, 'Spells By School'!H:H, 0)</f>
        <v>#N/A</v>
      </c>
      <c r="R150" s="9" t="e">
        <f>MATCH($A150, 'Spells By School'!I:I, 0)</f>
        <v>#N/A</v>
      </c>
      <c r="S150" s="9" t="str">
        <f t="shared" si="53"/>
        <v>Enchantment</v>
      </c>
      <c r="T150" s="9" t="str">
        <f t="shared" si="54"/>
        <v>EN</v>
      </c>
      <c r="U150" s="9">
        <f>IF(ISNA($J150), IF(ISNA($K150), IF(ISNA($L150), IF(ISNA($M150), IF(ISNA($N150), IF(ISNA($O150), IF(ISNA($P150), IF(ISNA($Q150), IF(ISNA($R150), "###error###", MATCH(A150, 'Wand Mapping'!J:J,0)),MATCH(A150, 'Wand Mapping'!I:I,0)),MATCH(A150, 'Wand Mapping'!H:H,0)),MATCH(A150, 'Wand Mapping'!G:G,0)),MATCH(A150, 'Wand Mapping'!F:F,0)),MATCH(A150, 'Wand Mapping'!E:E,0)),MATCH(A150, 'Wand Mapping'!D:D,0)),MATCH(A150, 'Wand Mapping'!C:C,0)),MATCH(A150, 'Wand Mapping'!B:B,0))</f>
        <v>84</v>
      </c>
      <c r="V150" s="9" t="str">
        <f>INDEX('Wand Mapping'!K:K, U150)</f>
        <v>wand_ai_820</v>
      </c>
      <c r="W150" s="9" t="str">
        <f t="shared" si="55"/>
        <v>wand_ai_820_EN</v>
      </c>
      <c r="Z150" s="9" t="str">
        <f t="shared" si="56"/>
        <v>wand_ai_820_EN</v>
      </c>
      <c r="AA150" s="9" t="b">
        <v>1</v>
      </c>
      <c r="AD150" s="9" t="b">
        <v>1</v>
      </c>
      <c r="AH150" s="9" t="b">
        <v>1</v>
      </c>
      <c r="AI150" s="9" t="b">
        <v>1</v>
      </c>
      <c r="AJ150" s="9" t="b">
        <v>1</v>
      </c>
      <c r="AK150" s="9" t="b">
        <v>1</v>
      </c>
      <c r="AL150" s="9" t="b">
        <v>1</v>
      </c>
      <c r="AM150" s="9" t="b">
        <v>1</v>
      </c>
      <c r="AV150" s="55">
        <v>63030</v>
      </c>
      <c r="AW150" s="55">
        <v>63031</v>
      </c>
      <c r="AX150" s="55">
        <v>73030</v>
      </c>
      <c r="AY150" s="55">
        <v>73031</v>
      </c>
      <c r="BB150" s="55">
        <v>93030</v>
      </c>
      <c r="BC150" s="55">
        <v>93031</v>
      </c>
      <c r="BD150" s="9">
        <v>3030</v>
      </c>
      <c r="BE150" s="9">
        <f t="shared" si="52"/>
        <v>3031</v>
      </c>
      <c r="BF150" s="57" t="b">
        <f t="shared" si="51"/>
        <v>1</v>
      </c>
      <c r="BG150" s="57" t="b">
        <f t="shared" si="51"/>
        <v>1</v>
      </c>
    </row>
    <row r="151" spans="1:59">
      <c r="A151" s="9" t="s">
        <v>69</v>
      </c>
      <c r="B151" s="9" t="s">
        <v>729</v>
      </c>
      <c r="C151" s="9">
        <v>3</v>
      </c>
      <c r="D151" s="9">
        <v>5</v>
      </c>
      <c r="E151" s="9" t="str">
        <f t="shared" si="57"/>
        <v>BZ-3805</v>
      </c>
      <c r="F151" s="9" t="s">
        <v>913</v>
      </c>
      <c r="G151" s="9" t="s">
        <v>655</v>
      </c>
      <c r="H151" s="9" t="s">
        <v>652</v>
      </c>
      <c r="J151" s="9" t="e">
        <f>MATCH($A151, 'Spells By School'!A:A, 0)</f>
        <v>#N/A</v>
      </c>
      <c r="K151" s="9">
        <f>MATCH($A151, 'Spells By School'!B:B, 0)</f>
        <v>36</v>
      </c>
      <c r="L151" s="9" t="e">
        <f>MATCH($A151, 'Spells By School'!C:C, 0)</f>
        <v>#N/A</v>
      </c>
      <c r="M151" s="9" t="e">
        <f>MATCH($A151, 'Spells By School'!D:D, 0)</f>
        <v>#N/A</v>
      </c>
      <c r="N151" s="9" t="e">
        <f>MATCH($A151, 'Spells By School'!E:E, 0)</f>
        <v>#N/A</v>
      </c>
      <c r="O151" s="9" t="e">
        <f>MATCH($A151, 'Spells By School'!F:F, 0)</f>
        <v>#N/A</v>
      </c>
      <c r="P151" s="9" t="e">
        <f ca="1">MATCH($A151, 'Spells By School'!G:G, 0)</f>
        <v>#N/A</v>
      </c>
      <c r="Q151" s="9" t="e">
        <f>MATCH($A151, 'Spells By School'!H:H, 0)</f>
        <v>#N/A</v>
      </c>
      <c r="R151" s="9" t="e">
        <f>MATCH($A151, 'Spells By School'!I:I, 0)</f>
        <v>#N/A</v>
      </c>
      <c r="S151" s="9" t="str">
        <f t="shared" si="53"/>
        <v>Conjuration</v>
      </c>
      <c r="T151" s="9" t="str">
        <f t="shared" si="54"/>
        <v>CO</v>
      </c>
      <c r="U151" s="9">
        <f>IF(ISNA($J151), IF(ISNA($K151), IF(ISNA($L151), IF(ISNA($M151), IF(ISNA($N151), IF(ISNA($O151), IF(ISNA($P151), IF(ISNA($Q151), IF(ISNA($R151), "###error###", MATCH(A151, 'Wand Mapping'!J:J,0)),MATCH(A151, 'Wand Mapping'!I:I,0)),MATCH(A151, 'Wand Mapping'!H:H,0)),MATCH(A151, 'Wand Mapping'!G:G,0)),MATCH(A151, 'Wand Mapping'!F:F,0)),MATCH(A151, 'Wand Mapping'!E:E,0)),MATCH(A151, 'Wand Mapping'!D:D,0)),MATCH(A151, 'Wand Mapping'!C:C,0)),MATCH(A151, 'Wand Mapping'!B:B,0))</f>
        <v>13</v>
      </c>
      <c r="V151" s="9" t="str">
        <f>INDEX('Wand Mapping'!K:K, U151)</f>
        <v>wand_ai_110</v>
      </c>
      <c r="W151" s="9" t="str">
        <f t="shared" si="55"/>
        <v>wand_ai_110_CO</v>
      </c>
      <c r="Z151" s="9" t="str">
        <f t="shared" si="56"/>
        <v>wand_ai_110_CO</v>
      </c>
      <c r="AA151" s="9" t="b">
        <v>1</v>
      </c>
      <c r="AD151" s="9" t="b">
        <v>1</v>
      </c>
      <c r="AH151" s="9" t="b">
        <v>1</v>
      </c>
      <c r="AI151" s="9" t="b">
        <v>1</v>
      </c>
      <c r="AJ151" s="9" t="b">
        <v>1</v>
      </c>
      <c r="AK151" s="9" t="b">
        <v>1</v>
      </c>
      <c r="AL151" s="9" t="b">
        <v>1</v>
      </c>
      <c r="AM151" s="9" t="b">
        <v>1</v>
      </c>
      <c r="AV151" s="55">
        <v>63032</v>
      </c>
      <c r="AW151" s="55">
        <v>63033</v>
      </c>
      <c r="AX151" s="55">
        <v>73032</v>
      </c>
      <c r="AY151" s="55">
        <v>73033</v>
      </c>
      <c r="BB151" s="55">
        <v>93032</v>
      </c>
      <c r="BC151" s="55">
        <v>93033</v>
      </c>
      <c r="BD151" s="9">
        <v>3032</v>
      </c>
      <c r="BE151" s="9">
        <f t="shared" si="52"/>
        <v>3033</v>
      </c>
      <c r="BF151" s="57" t="b">
        <f t="shared" si="51"/>
        <v>1</v>
      </c>
      <c r="BG151" s="57" t="b">
        <f t="shared" si="51"/>
        <v>1</v>
      </c>
    </row>
    <row r="152" spans="1:59">
      <c r="A152" s="9" t="s">
        <v>274</v>
      </c>
      <c r="B152" s="9" t="s">
        <v>730</v>
      </c>
      <c r="C152" s="9">
        <v>3</v>
      </c>
      <c r="D152" s="9">
        <v>5</v>
      </c>
      <c r="E152" s="9" t="str">
        <f t="shared" si="57"/>
        <v>BZ-3905</v>
      </c>
      <c r="F152" s="9" t="s">
        <v>914</v>
      </c>
      <c r="G152" s="9" t="s">
        <v>655</v>
      </c>
      <c r="H152" s="9" t="s">
        <v>652</v>
      </c>
      <c r="J152" s="9">
        <f>MATCH($A152, 'Spells By School'!A:A, 0)</f>
        <v>33</v>
      </c>
      <c r="K152" s="9" t="e">
        <f>MATCH($A152, 'Spells By School'!B:B, 0)</f>
        <v>#N/A</v>
      </c>
      <c r="L152" s="9" t="e">
        <f>MATCH($A152, 'Spells By School'!C:C, 0)</f>
        <v>#N/A</v>
      </c>
      <c r="M152" s="9" t="e">
        <f>MATCH($A152, 'Spells By School'!D:D, 0)</f>
        <v>#N/A</v>
      </c>
      <c r="N152" s="9" t="e">
        <f>MATCH($A152, 'Spells By School'!E:E, 0)</f>
        <v>#N/A</v>
      </c>
      <c r="O152" s="9" t="e">
        <f>MATCH($A152, 'Spells By School'!F:F, 0)</f>
        <v>#N/A</v>
      </c>
      <c r="P152" s="9" t="e">
        <f ca="1">MATCH($A152, 'Spells By School'!G:G, 0)</f>
        <v>#N/A</v>
      </c>
      <c r="Q152" s="9" t="e">
        <f>MATCH($A152, 'Spells By School'!H:H, 0)</f>
        <v>#N/A</v>
      </c>
      <c r="R152" s="9" t="e">
        <f>MATCH($A152, 'Spells By School'!I:I, 0)</f>
        <v>#N/A</v>
      </c>
      <c r="S152" s="9" t="str">
        <f t="shared" si="53"/>
        <v>Abjuration</v>
      </c>
      <c r="T152" s="9" t="str">
        <f t="shared" si="54"/>
        <v>AB</v>
      </c>
      <c r="U152" s="9">
        <f>IF(ISNA($J152), IF(ISNA($K152), IF(ISNA($L152), IF(ISNA($M152), IF(ISNA($N152), IF(ISNA($O152), IF(ISNA($P152), IF(ISNA($Q152), IF(ISNA($R152), "###error###", MATCH(A152, 'Wand Mapping'!J:J,0)),MATCH(A152, 'Wand Mapping'!I:I,0)),MATCH(A152, 'Wand Mapping'!H:H,0)),MATCH(A152, 'Wand Mapping'!G:G,0)),MATCH(A152, 'Wand Mapping'!F:F,0)),MATCH(A152, 'Wand Mapping'!E:E,0)),MATCH(A152, 'Wand Mapping'!D:D,0)),MATCH(A152, 'Wand Mapping'!C:C,0)),MATCH(A152, 'Wand Mapping'!B:B,0))</f>
        <v>46</v>
      </c>
      <c r="V152" s="9" t="str">
        <f>INDEX('Wand Mapping'!K:K, U152)</f>
        <v>wand_ai_440</v>
      </c>
      <c r="W152" s="9" t="str">
        <f t="shared" si="55"/>
        <v>wand_ai_440_AB</v>
      </c>
      <c r="Z152" s="9" t="str">
        <f t="shared" si="56"/>
        <v>wand_ai_440_AB</v>
      </c>
      <c r="AA152" s="9" t="b">
        <v>1</v>
      </c>
      <c r="AD152" s="9" t="b">
        <v>1</v>
      </c>
      <c r="AH152" s="9" t="b">
        <v>1</v>
      </c>
      <c r="AI152" s="9" t="b">
        <v>1</v>
      </c>
      <c r="AJ152" s="9" t="b">
        <v>1</v>
      </c>
      <c r="AK152" s="9" t="b">
        <v>1</v>
      </c>
      <c r="AL152" s="9" t="b">
        <v>1</v>
      </c>
      <c r="AM152" s="9" t="b">
        <v>1</v>
      </c>
      <c r="AV152" s="55">
        <v>63034</v>
      </c>
      <c r="AW152" s="55">
        <v>63035</v>
      </c>
      <c r="AX152" s="55">
        <v>73034</v>
      </c>
      <c r="AY152" s="55">
        <v>73035</v>
      </c>
      <c r="BB152" s="55">
        <v>93034</v>
      </c>
      <c r="BC152" s="55">
        <v>93035</v>
      </c>
      <c r="BD152" s="9">
        <v>3034</v>
      </c>
      <c r="BE152" s="9">
        <f t="shared" si="52"/>
        <v>3035</v>
      </c>
      <c r="BF152" s="57" t="b">
        <f t="shared" si="51"/>
        <v>1</v>
      </c>
      <c r="BG152" s="57" t="b">
        <f t="shared" si="51"/>
        <v>1</v>
      </c>
    </row>
    <row r="153" spans="1:59">
      <c r="A153" s="39" t="s">
        <v>551</v>
      </c>
      <c r="B153" s="9" t="s">
        <v>1020</v>
      </c>
      <c r="C153" s="9">
        <v>3</v>
      </c>
      <c r="D153" s="9">
        <v>5</v>
      </c>
      <c r="E153" s="9" t="str">
        <f t="shared" si="57"/>
        <v>BZ-3A05</v>
      </c>
      <c r="F153" s="9" t="s">
        <v>915</v>
      </c>
      <c r="G153" s="9" t="s">
        <v>655</v>
      </c>
      <c r="H153" s="9" t="s">
        <v>652</v>
      </c>
      <c r="J153" s="9">
        <f>MATCH($A153, 'Spells By School'!A:A, 0)</f>
        <v>46</v>
      </c>
      <c r="K153" s="9" t="e">
        <f>MATCH($A153, 'Spells By School'!B:B, 0)</f>
        <v>#N/A</v>
      </c>
      <c r="L153" s="9" t="e">
        <f>MATCH($A153, 'Spells By School'!C:C, 0)</f>
        <v>#N/A</v>
      </c>
      <c r="M153" s="9" t="e">
        <f>MATCH($A153, 'Spells By School'!D:D, 0)</f>
        <v>#N/A</v>
      </c>
      <c r="N153" s="9" t="e">
        <f>MATCH($A153, 'Spells By School'!E:E, 0)</f>
        <v>#N/A</v>
      </c>
      <c r="O153" s="9" t="e">
        <f>MATCH($A153, 'Spells By School'!F:F, 0)</f>
        <v>#N/A</v>
      </c>
      <c r="P153" s="9" t="e">
        <f ca="1">MATCH($A153, 'Spells By School'!G:G, 0)</f>
        <v>#N/A</v>
      </c>
      <c r="Q153" s="9" t="e">
        <f>MATCH($A153, 'Spells By School'!H:H, 0)</f>
        <v>#N/A</v>
      </c>
      <c r="R153" s="9" t="e">
        <f>MATCH($A153, 'Spells By School'!I:I, 0)</f>
        <v>#N/A</v>
      </c>
      <c r="S153" s="9" t="str">
        <f t="shared" si="53"/>
        <v>Abjuration</v>
      </c>
      <c r="T153" s="9" t="str">
        <f t="shared" si="54"/>
        <v>AB</v>
      </c>
      <c r="U153" s="9">
        <f>IF(ISNA($J153), IF(ISNA($K153), IF(ISNA($L153), IF(ISNA($M153), IF(ISNA($N153), IF(ISNA($O153), IF(ISNA($P153), IF(ISNA($Q153), IF(ISNA($R153), "###error###", MATCH(A153, 'Wand Mapping'!J:J,0)),MATCH(A153, 'Wand Mapping'!I:I,0)),MATCH(A153, 'Wand Mapping'!H:H,0)),MATCH(A153, 'Wand Mapping'!G:G,0)),MATCH(A153, 'Wand Mapping'!F:F,0)),MATCH(A153, 'Wand Mapping'!E:E,0)),MATCH(A153, 'Wand Mapping'!D:D,0)),MATCH(A153, 'Wand Mapping'!C:C,0)),MATCH(A153, 'Wand Mapping'!B:B,0))</f>
        <v>88</v>
      </c>
      <c r="V153" s="9" t="str">
        <f>INDEX('Wand Mapping'!K:K, U153)</f>
        <v>wand_ai_860</v>
      </c>
      <c r="W153" s="9" t="str">
        <f t="shared" si="55"/>
        <v>wand_ai_860_AB</v>
      </c>
      <c r="Z153" s="9" t="str">
        <f t="shared" si="56"/>
        <v>wand_ai_860_AB</v>
      </c>
      <c r="AA153" s="9" t="b">
        <v>1</v>
      </c>
      <c r="AB153" s="9" t="b">
        <v>1</v>
      </c>
      <c r="AC153" s="9" t="b">
        <v>1</v>
      </c>
      <c r="AD153" s="9" t="b">
        <v>1</v>
      </c>
      <c r="AE153" s="9" t="b">
        <v>1</v>
      </c>
      <c r="AF153" s="9" t="b">
        <v>1</v>
      </c>
      <c r="AG153" s="9" t="b">
        <v>1</v>
      </c>
      <c r="AH153" s="9" t="b">
        <v>1</v>
      </c>
      <c r="AI153" s="9" t="b">
        <v>1</v>
      </c>
      <c r="AJ153" s="9" t="b">
        <v>1</v>
      </c>
      <c r="AK153" s="9" t="b">
        <v>1</v>
      </c>
      <c r="AL153" s="9" t="b">
        <v>1</v>
      </c>
      <c r="AM153" s="9" t="b">
        <v>1</v>
      </c>
      <c r="AV153" s="55">
        <v>63036</v>
      </c>
      <c r="AW153" s="55">
        <v>63037</v>
      </c>
      <c r="BD153" s="9">
        <v>3036</v>
      </c>
      <c r="BE153" s="9">
        <f t="shared" si="52"/>
        <v>3037</v>
      </c>
      <c r="BF153" s="57" t="b">
        <f t="shared" si="51"/>
        <v>1</v>
      </c>
      <c r="BG153" s="57" t="b">
        <f t="shared" si="51"/>
        <v>1</v>
      </c>
    </row>
    <row r="154" spans="1:59">
      <c r="A154" s="9" t="s">
        <v>288</v>
      </c>
      <c r="B154" s="9" t="s">
        <v>1021</v>
      </c>
      <c r="C154" s="9">
        <v>3</v>
      </c>
      <c r="D154" s="9">
        <v>5</v>
      </c>
      <c r="E154" s="9" t="str">
        <f t="shared" si="57"/>
        <v>BZ-3B05</v>
      </c>
      <c r="F154" s="9" t="s">
        <v>916</v>
      </c>
      <c r="G154" s="9" t="s">
        <v>655</v>
      </c>
      <c r="H154" s="9" t="s">
        <v>652</v>
      </c>
      <c r="J154" s="9">
        <f>MATCH($A154, 'Spells By School'!A:A, 0)</f>
        <v>41</v>
      </c>
      <c r="K154" s="9" t="e">
        <f>MATCH($A154, 'Spells By School'!B:B, 0)</f>
        <v>#N/A</v>
      </c>
      <c r="L154" s="9" t="e">
        <f>MATCH($A154, 'Spells By School'!C:C, 0)</f>
        <v>#N/A</v>
      </c>
      <c r="M154" s="9" t="e">
        <f>MATCH($A154, 'Spells By School'!D:D, 0)</f>
        <v>#N/A</v>
      </c>
      <c r="N154" s="9" t="e">
        <f>MATCH($A154, 'Spells By School'!E:E, 0)</f>
        <v>#N/A</v>
      </c>
      <c r="O154" s="9" t="e">
        <f>MATCH($A154, 'Spells By School'!F:F, 0)</f>
        <v>#N/A</v>
      </c>
      <c r="P154" s="9" t="e">
        <f ca="1">MATCH($A154, 'Spells By School'!G:G, 0)</f>
        <v>#N/A</v>
      </c>
      <c r="Q154" s="9" t="e">
        <f>MATCH($A154, 'Spells By School'!H:H, 0)</f>
        <v>#N/A</v>
      </c>
      <c r="R154" s="9" t="e">
        <f>MATCH($A154, 'Spells By School'!I:I, 0)</f>
        <v>#N/A</v>
      </c>
      <c r="S154" s="9" t="str">
        <f t="shared" si="53"/>
        <v>Abjuration</v>
      </c>
      <c r="T154" s="9" t="str">
        <f t="shared" si="54"/>
        <v>AB</v>
      </c>
      <c r="U154" s="9">
        <f>IF(ISNA($J154), IF(ISNA($K154), IF(ISNA($L154), IF(ISNA($M154), IF(ISNA($N154), IF(ISNA($O154), IF(ISNA($P154), IF(ISNA($Q154), IF(ISNA($R154), "###error###", MATCH(A154, 'Wand Mapping'!J:J,0)),MATCH(A154, 'Wand Mapping'!I:I,0)),MATCH(A154, 'Wand Mapping'!H:H,0)),MATCH(A154, 'Wand Mapping'!G:G,0)),MATCH(A154, 'Wand Mapping'!F:F,0)),MATCH(A154, 'Wand Mapping'!E:E,0)),MATCH(A154, 'Wand Mapping'!D:D,0)),MATCH(A154, 'Wand Mapping'!C:C,0)),MATCH(A154, 'Wand Mapping'!B:B,0))</f>
        <v>48</v>
      </c>
      <c r="V154" s="9" t="str">
        <f>INDEX('Wand Mapping'!K:K, U154)</f>
        <v>wand_ai_460</v>
      </c>
      <c r="W154" s="9" t="str">
        <f t="shared" si="55"/>
        <v>wand_ai_460_AB</v>
      </c>
      <c r="Z154" s="9" t="str">
        <f t="shared" si="56"/>
        <v>wand_ai_460_AB</v>
      </c>
      <c r="AA154" s="9" t="b">
        <v>1</v>
      </c>
      <c r="AD154" s="9" t="b">
        <v>1</v>
      </c>
      <c r="AH154" s="9" t="b">
        <v>1</v>
      </c>
      <c r="AI154" s="9" t="b">
        <v>1</v>
      </c>
      <c r="AJ154" s="9" t="b">
        <v>1</v>
      </c>
      <c r="AK154" s="9" t="b">
        <v>1</v>
      </c>
      <c r="AL154" s="9" t="b">
        <v>1</v>
      </c>
      <c r="AM154" s="9" t="b">
        <v>1</v>
      </c>
      <c r="AV154" s="55">
        <v>63038</v>
      </c>
      <c r="AW154" s="55">
        <v>63039</v>
      </c>
      <c r="BD154" s="9">
        <v>3038</v>
      </c>
      <c r="BE154" s="9">
        <f t="shared" si="52"/>
        <v>3039</v>
      </c>
      <c r="BF154" s="57" t="b">
        <f t="shared" si="51"/>
        <v>1</v>
      </c>
      <c r="BG154" s="57" t="b">
        <f t="shared" si="51"/>
        <v>1</v>
      </c>
    </row>
    <row r="155" spans="1:59">
      <c r="A155" s="9" t="s">
        <v>531</v>
      </c>
      <c r="B155" s="9" t="s">
        <v>1022</v>
      </c>
      <c r="C155" s="9">
        <v>3</v>
      </c>
      <c r="D155" s="9">
        <v>5</v>
      </c>
      <c r="E155" s="9" t="str">
        <f t="shared" si="57"/>
        <v>BZ-3C05</v>
      </c>
      <c r="F155" s="9" t="s">
        <v>917</v>
      </c>
      <c r="G155" s="9" t="s">
        <v>655</v>
      </c>
      <c r="H155" s="9" t="s">
        <v>652</v>
      </c>
      <c r="J155" s="9">
        <f>MATCH($A155, 'Spells By School'!A:A, 0)</f>
        <v>71</v>
      </c>
      <c r="K155" s="9" t="e">
        <f>MATCH($A155, 'Spells By School'!B:B, 0)</f>
        <v>#N/A</v>
      </c>
      <c r="L155" s="9" t="e">
        <f>MATCH($A155, 'Spells By School'!C:C, 0)</f>
        <v>#N/A</v>
      </c>
      <c r="M155" s="9" t="e">
        <f>MATCH($A155, 'Spells By School'!D:D, 0)</f>
        <v>#N/A</v>
      </c>
      <c r="N155" s="9" t="e">
        <f>MATCH($A155, 'Spells By School'!E:E, 0)</f>
        <v>#N/A</v>
      </c>
      <c r="O155" s="9" t="e">
        <f>MATCH($A155, 'Spells By School'!F:F, 0)</f>
        <v>#N/A</v>
      </c>
      <c r="P155" s="9" t="e">
        <f ca="1">MATCH($A155, 'Spells By School'!G:G, 0)</f>
        <v>#N/A</v>
      </c>
      <c r="Q155" s="9" t="e">
        <f>MATCH($A155, 'Spells By School'!H:H, 0)</f>
        <v>#N/A</v>
      </c>
      <c r="R155" s="9" t="e">
        <f>MATCH($A155, 'Spells By School'!I:I, 0)</f>
        <v>#N/A</v>
      </c>
      <c r="S155" s="9" t="str">
        <f t="shared" si="53"/>
        <v>Abjuration</v>
      </c>
      <c r="T155" s="9" t="str">
        <f t="shared" si="54"/>
        <v>AB</v>
      </c>
      <c r="U155" s="9">
        <f>IF(ISNA($J155), IF(ISNA($K155), IF(ISNA($L155), IF(ISNA($M155), IF(ISNA($N155), IF(ISNA($O155), IF(ISNA($P155), IF(ISNA($Q155), IF(ISNA($R155), "###error###", MATCH(A155, 'Wand Mapping'!J:J,0)),MATCH(A155, 'Wand Mapping'!I:I,0)),MATCH(A155, 'Wand Mapping'!H:H,0)),MATCH(A155, 'Wand Mapping'!G:G,0)),MATCH(A155, 'Wand Mapping'!F:F,0)),MATCH(A155, 'Wand Mapping'!E:E,0)),MATCH(A155, 'Wand Mapping'!D:D,0)),MATCH(A155, 'Wand Mapping'!C:C,0)),MATCH(A155, 'Wand Mapping'!B:B,0))</f>
        <v>85</v>
      </c>
      <c r="V155" s="9" t="str">
        <f>INDEX('Wand Mapping'!K:K, U155)</f>
        <v>wand_ai_830</v>
      </c>
      <c r="W155" s="9" t="str">
        <f t="shared" si="55"/>
        <v>wand_ai_830_AB</v>
      </c>
      <c r="Z155" s="9" t="str">
        <f t="shared" si="56"/>
        <v>wand_ai_830_AB</v>
      </c>
      <c r="AA155" s="9" t="b">
        <v>1</v>
      </c>
      <c r="AD155" s="9" t="b">
        <v>1</v>
      </c>
      <c r="AH155" s="9" t="b">
        <v>1</v>
      </c>
      <c r="AI155" s="9" t="b">
        <v>1</v>
      </c>
      <c r="AJ155" s="9" t="b">
        <v>1</v>
      </c>
      <c r="AK155" s="9" t="b">
        <v>1</v>
      </c>
      <c r="AL155" s="9" t="b">
        <v>1</v>
      </c>
      <c r="AM155" s="9" t="b">
        <v>1</v>
      </c>
      <c r="AV155" s="55">
        <v>63040</v>
      </c>
      <c r="AW155" s="55">
        <v>63041</v>
      </c>
      <c r="BB155" s="55">
        <v>93040</v>
      </c>
      <c r="BC155" s="55">
        <v>93041</v>
      </c>
      <c r="BD155" s="9">
        <v>3040</v>
      </c>
      <c r="BE155" s="9">
        <f t="shared" si="52"/>
        <v>3041</v>
      </c>
      <c r="BF155" s="57" t="b">
        <f t="shared" ref="BF155:BG174" si="58">AND(
OR(ISBLANK(AV155), AND(MOD(AV155, 10000) = BD155, QUOTIENT(AV155, 10000) = 6)),
OR(ISBLANK(AX155), AND(MOD(AX155, 10000) = BD155, QUOTIENT(AX155, 10000) = 7)),
OR(ISBLANK(AZ155), AND(MOD(AZ155, 10000) = BD155, QUOTIENT(AZ155, 10000) = 8)),
OR(ISBLANK(BB155), AND(MOD(BB155, 10000) = BD155, QUOTIENT(BB155, 10000) = 9))
)</f>
        <v>1</v>
      </c>
      <c r="BG155" s="57" t="b">
        <f t="shared" si="58"/>
        <v>1</v>
      </c>
    </row>
    <row r="156" spans="1:59">
      <c r="A156" s="9" t="s">
        <v>75</v>
      </c>
      <c r="B156" s="9" t="s">
        <v>1023</v>
      </c>
      <c r="C156" s="9">
        <v>3</v>
      </c>
      <c r="D156" s="9">
        <v>5</v>
      </c>
      <c r="E156" s="9" t="str">
        <f t="shared" si="57"/>
        <v>BZ-3D05</v>
      </c>
      <c r="F156" s="9" t="s">
        <v>918</v>
      </c>
      <c r="G156" s="9" t="s">
        <v>655</v>
      </c>
      <c r="H156" s="9" t="s">
        <v>652</v>
      </c>
      <c r="J156" s="9" t="e">
        <f>MATCH($A156, 'Spells By School'!A:A, 0)</f>
        <v>#N/A</v>
      </c>
      <c r="K156" s="9" t="e">
        <f>MATCH($A156, 'Spells By School'!B:B, 0)</f>
        <v>#N/A</v>
      </c>
      <c r="L156" s="9">
        <f>MATCH($A156, 'Spells By School'!C:C, 0)</f>
        <v>6</v>
      </c>
      <c r="M156" s="9" t="e">
        <f>MATCH($A156, 'Spells By School'!D:D, 0)</f>
        <v>#N/A</v>
      </c>
      <c r="N156" s="9" t="e">
        <f>MATCH($A156, 'Spells By School'!E:E, 0)</f>
        <v>#N/A</v>
      </c>
      <c r="O156" s="9" t="e">
        <f>MATCH($A156, 'Spells By School'!F:F, 0)</f>
        <v>#N/A</v>
      </c>
      <c r="P156" s="9" t="e">
        <f ca="1">MATCH($A156, 'Spells By School'!G:G, 0)</f>
        <v>#N/A</v>
      </c>
      <c r="Q156" s="9" t="e">
        <f>MATCH($A156, 'Spells By School'!H:H, 0)</f>
        <v>#N/A</v>
      </c>
      <c r="R156" s="9" t="e">
        <f>MATCH($A156, 'Spells By School'!I:I, 0)</f>
        <v>#N/A</v>
      </c>
      <c r="S156" s="9" t="str">
        <f t="shared" si="53"/>
        <v>Divination</v>
      </c>
      <c r="T156" s="9" t="str">
        <f t="shared" si="54"/>
        <v>DI</v>
      </c>
      <c r="U156" s="9">
        <f>IF(ISNA($J156), IF(ISNA($K156), IF(ISNA($L156), IF(ISNA($M156), IF(ISNA($N156), IF(ISNA($O156), IF(ISNA($P156), IF(ISNA($Q156), IF(ISNA($R156), "###error###", MATCH(A156, 'Wand Mapping'!J:J,0)),MATCH(A156, 'Wand Mapping'!I:I,0)),MATCH(A156, 'Wand Mapping'!H:H,0)),MATCH(A156, 'Wand Mapping'!G:G,0)),MATCH(A156, 'Wand Mapping'!F:F,0)),MATCH(A156, 'Wand Mapping'!E:E,0)),MATCH(A156, 'Wand Mapping'!D:D,0)),MATCH(A156, 'Wand Mapping'!C:C,0)),MATCH(A156, 'Wand Mapping'!B:B,0))</f>
        <v>14</v>
      </c>
      <c r="V156" s="9" t="str">
        <f>INDEX('Wand Mapping'!K:K, U156)</f>
        <v>wand_ai_120</v>
      </c>
      <c r="W156" s="9" t="str">
        <f t="shared" si="55"/>
        <v>wand_ai_120_DI</v>
      </c>
      <c r="Z156" s="9" t="str">
        <f t="shared" si="56"/>
        <v>wand_ai_120_DI</v>
      </c>
      <c r="AA156" s="9" t="b">
        <v>1</v>
      </c>
      <c r="AD156" s="9" t="b">
        <v>1</v>
      </c>
      <c r="AH156" s="9" t="b">
        <v>1</v>
      </c>
      <c r="AI156" s="9" t="b">
        <v>1</v>
      </c>
      <c r="AJ156" s="9" t="b">
        <v>1</v>
      </c>
      <c r="AK156" s="9" t="b">
        <v>1</v>
      </c>
      <c r="AL156" s="9" t="b">
        <v>1</v>
      </c>
      <c r="AM156" s="9" t="b">
        <v>1</v>
      </c>
      <c r="AN156" s="9" t="b">
        <v>1</v>
      </c>
      <c r="AV156" s="55">
        <v>63042</v>
      </c>
      <c r="AW156" s="55">
        <v>63043</v>
      </c>
      <c r="AX156" s="55">
        <v>73042</v>
      </c>
      <c r="AY156" s="55">
        <v>73043</v>
      </c>
      <c r="AZ156" s="55">
        <v>83042</v>
      </c>
      <c r="BA156" s="55">
        <v>83043</v>
      </c>
      <c r="BB156" s="55">
        <v>93042</v>
      </c>
      <c r="BC156" s="55">
        <v>93043</v>
      </c>
      <c r="BD156" s="9">
        <v>3042</v>
      </c>
      <c r="BE156" s="9">
        <f t="shared" si="52"/>
        <v>3043</v>
      </c>
      <c r="BF156" s="57" t="b">
        <f t="shared" si="58"/>
        <v>1</v>
      </c>
      <c r="BG156" s="57" t="b">
        <f t="shared" si="58"/>
        <v>1</v>
      </c>
    </row>
    <row r="157" spans="1:59">
      <c r="A157" s="9" t="s">
        <v>393</v>
      </c>
      <c r="B157" s="9" t="s">
        <v>1024</v>
      </c>
      <c r="C157" s="9">
        <v>3</v>
      </c>
      <c r="D157" s="9">
        <v>5</v>
      </c>
      <c r="E157" s="9" t="str">
        <f t="shared" si="57"/>
        <v>BZ-3E05</v>
      </c>
      <c r="F157" s="9" t="s">
        <v>919</v>
      </c>
      <c r="G157" s="9" t="s">
        <v>655</v>
      </c>
      <c r="H157" s="9" t="s">
        <v>652</v>
      </c>
      <c r="J157" s="9" t="e">
        <f>MATCH($A157, 'Spells By School'!A:A, 0)</f>
        <v>#N/A</v>
      </c>
      <c r="K157" s="9" t="e">
        <f>MATCH($A157, 'Spells By School'!B:B, 0)</f>
        <v>#N/A</v>
      </c>
      <c r="L157" s="9" t="e">
        <f>MATCH($A157, 'Spells By School'!C:C, 0)</f>
        <v>#N/A</v>
      </c>
      <c r="M157" s="9" t="e">
        <f>MATCH($A157, 'Spells By School'!D:D, 0)</f>
        <v>#N/A</v>
      </c>
      <c r="N157" s="9" t="e">
        <f>MATCH($A157, 'Spells By School'!E:E, 0)</f>
        <v>#N/A</v>
      </c>
      <c r="O157" s="9" t="e">
        <f>MATCH($A157, 'Spells By School'!F:F, 0)</f>
        <v>#N/A</v>
      </c>
      <c r="P157" s="9">
        <f ca="1">MATCH($A157, 'Spells By School'!G:G, 0)</f>
        <v>37</v>
      </c>
      <c r="Q157" s="9" t="e">
        <f>MATCH($A157, 'Spells By School'!H:H, 0)</f>
        <v>#N/A</v>
      </c>
      <c r="R157" s="9" t="e">
        <f>MATCH($A157, 'Spells By School'!I:I, 0)</f>
        <v>#N/A</v>
      </c>
      <c r="S157" s="9" t="str">
        <f t="shared" ca="1" si="53"/>
        <v>Necromancy</v>
      </c>
      <c r="T157" s="9" t="str">
        <f t="shared" ca="1" si="54"/>
        <v>NE</v>
      </c>
      <c r="U157" s="9">
        <f ca="1">IF(ISNA($J157), IF(ISNA($K157), IF(ISNA($L157), IF(ISNA($M157), IF(ISNA($N157), IF(ISNA($O157), IF(ISNA($P157), IF(ISNA($Q157), IF(ISNA($R157), "###error###", MATCH(A157, 'Wand Mapping'!J:J,0)),MATCH(A157, 'Wand Mapping'!I:I,0)),MATCH(A157, 'Wand Mapping'!H:H,0)),MATCH(A157, 'Wand Mapping'!G:G,0)),MATCH(A157, 'Wand Mapping'!F:F,0)),MATCH(A157, 'Wand Mapping'!E:E,0)),MATCH(A157, 'Wand Mapping'!D:D,0)),MATCH(A157, 'Wand Mapping'!C:C,0)),MATCH(A157, 'Wand Mapping'!B:B,0))</f>
        <v>64</v>
      </c>
      <c r="V157" s="9" t="str">
        <f ca="1">INDEX('Wand Mapping'!K:K, U157)</f>
        <v>wand_ai_620</v>
      </c>
      <c r="W157" s="9" t="str">
        <f t="shared" ca="1" si="55"/>
        <v>wand_ai_620_NE</v>
      </c>
      <c r="Z157" s="9" t="str">
        <f t="shared" ca="1" si="56"/>
        <v>wand_ai_620_NE</v>
      </c>
      <c r="AA157" s="9" t="b">
        <v>1</v>
      </c>
      <c r="AD157" s="9" t="b">
        <v>1</v>
      </c>
      <c r="AH157" s="9" t="b">
        <v>1</v>
      </c>
      <c r="AI157" s="9" t="b">
        <v>1</v>
      </c>
      <c r="AJ157" s="9" t="b">
        <v>1</v>
      </c>
      <c r="AK157" s="9" t="b">
        <v>1</v>
      </c>
      <c r="AL157" s="9" t="b">
        <v>1</v>
      </c>
      <c r="AM157" s="9" t="b">
        <v>1</v>
      </c>
      <c r="AV157" s="55">
        <v>63044</v>
      </c>
      <c r="AW157" s="55">
        <v>63045</v>
      </c>
      <c r="AX157" s="55">
        <v>73044</v>
      </c>
      <c r="AY157" s="55">
        <v>73045</v>
      </c>
      <c r="BB157" s="55">
        <v>93044</v>
      </c>
      <c r="BC157" s="55">
        <v>93045</v>
      </c>
      <c r="BD157" s="9">
        <v>3044</v>
      </c>
      <c r="BE157" s="9">
        <f t="shared" si="52"/>
        <v>3045</v>
      </c>
      <c r="BF157" s="57" t="b">
        <f t="shared" si="58"/>
        <v>1</v>
      </c>
      <c r="BG157" s="57" t="b">
        <f t="shared" si="58"/>
        <v>1</v>
      </c>
    </row>
    <row r="158" spans="1:59">
      <c r="A158" s="9" t="s">
        <v>391</v>
      </c>
      <c r="B158" s="9" t="s">
        <v>1025</v>
      </c>
      <c r="C158" s="9">
        <v>3</v>
      </c>
      <c r="D158" s="9">
        <v>5</v>
      </c>
      <c r="E158" s="9" t="str">
        <f t="shared" si="57"/>
        <v>BZ-3F05</v>
      </c>
      <c r="F158" s="9" t="s">
        <v>920</v>
      </c>
      <c r="G158" s="9" t="s">
        <v>655</v>
      </c>
      <c r="H158" s="9" t="s">
        <v>652</v>
      </c>
      <c r="J158" s="9" t="e">
        <f>MATCH($A158, 'Spells By School'!A:A, 0)</f>
        <v>#N/A</v>
      </c>
      <c r="K158" s="9" t="e">
        <f>MATCH($A158, 'Spells By School'!B:B, 0)</f>
        <v>#N/A</v>
      </c>
      <c r="L158" s="9" t="e">
        <f>MATCH($A158, 'Spells By School'!C:C, 0)</f>
        <v>#N/A</v>
      </c>
      <c r="M158" s="9" t="e">
        <f>MATCH($A158, 'Spells By School'!D:D, 0)</f>
        <v>#N/A</v>
      </c>
      <c r="N158" s="9">
        <f>MATCH($A158, 'Spells By School'!E:E, 0)</f>
        <v>49</v>
      </c>
      <c r="O158" s="9" t="e">
        <f>MATCH($A158, 'Spells By School'!F:F, 0)</f>
        <v>#N/A</v>
      </c>
      <c r="P158" s="9" t="e">
        <f ca="1">MATCH($A158, 'Spells By School'!G:G, 0)</f>
        <v>#N/A</v>
      </c>
      <c r="Q158" s="9" t="e">
        <f>MATCH($A158, 'Spells By School'!H:H, 0)</f>
        <v>#N/A</v>
      </c>
      <c r="R158" s="9" t="e">
        <f>MATCH($A158, 'Spells By School'!I:I, 0)</f>
        <v>#N/A</v>
      </c>
      <c r="S158" s="9" t="str">
        <f t="shared" si="53"/>
        <v>Invocation</v>
      </c>
      <c r="T158" s="9" t="str">
        <f t="shared" si="54"/>
        <v>EV</v>
      </c>
      <c r="U158" s="9">
        <f>IF(ISNA($J158), IF(ISNA($K158), IF(ISNA($L158), IF(ISNA($M158), IF(ISNA($N158), IF(ISNA($O158), IF(ISNA($P158), IF(ISNA($Q158), IF(ISNA($R158), "###error###", MATCH(A158, 'Wand Mapping'!J:J,0)),MATCH(A158, 'Wand Mapping'!I:I,0)),MATCH(A158, 'Wand Mapping'!H:H,0)),MATCH(A158, 'Wand Mapping'!G:G,0)),MATCH(A158, 'Wand Mapping'!F:F,0)),MATCH(A158, 'Wand Mapping'!E:E,0)),MATCH(A158, 'Wand Mapping'!D:D,0)),MATCH(A158, 'Wand Mapping'!C:C,0)),MATCH(A158, 'Wand Mapping'!B:B,0))</f>
        <v>64</v>
      </c>
      <c r="V158" s="9" t="str">
        <f>INDEX('Wand Mapping'!K:K, U158)</f>
        <v>wand_ai_620</v>
      </c>
      <c r="W158" s="9" t="str">
        <f t="shared" si="55"/>
        <v>wand_ai_620_EV</v>
      </c>
      <c r="Z158" s="9" t="str">
        <f t="shared" si="56"/>
        <v>wand_ai_620_EV</v>
      </c>
      <c r="AA158" s="9" t="b">
        <v>1</v>
      </c>
      <c r="AD158" s="9" t="b">
        <v>1</v>
      </c>
      <c r="AH158" s="9" t="b">
        <v>1</v>
      </c>
      <c r="AI158" s="9" t="b">
        <v>1</v>
      </c>
      <c r="AJ158" s="9" t="b">
        <v>1</v>
      </c>
      <c r="AK158" s="9" t="b">
        <v>1</v>
      </c>
      <c r="AL158" s="9" t="b">
        <v>1</v>
      </c>
      <c r="AM158" s="9" t="b">
        <v>1</v>
      </c>
      <c r="AV158" s="55">
        <v>63046</v>
      </c>
      <c r="AW158" s="55">
        <v>63047</v>
      </c>
      <c r="AX158" s="55">
        <v>73046</v>
      </c>
      <c r="AY158" s="55">
        <v>73047</v>
      </c>
      <c r="BB158" s="55">
        <v>93046</v>
      </c>
      <c r="BC158" s="55">
        <v>93047</v>
      </c>
      <c r="BD158" s="9">
        <v>3046</v>
      </c>
      <c r="BE158" s="9">
        <f t="shared" si="52"/>
        <v>3047</v>
      </c>
      <c r="BF158" s="57" t="b">
        <f t="shared" si="58"/>
        <v>1</v>
      </c>
      <c r="BG158" s="57" t="b">
        <f t="shared" si="58"/>
        <v>1</v>
      </c>
    </row>
    <row r="159" spans="1:59">
      <c r="A159" s="25" t="s">
        <v>357</v>
      </c>
      <c r="B159" s="9" t="s">
        <v>1026</v>
      </c>
      <c r="C159" s="9">
        <v>3</v>
      </c>
      <c r="D159" s="9">
        <v>5</v>
      </c>
      <c r="E159" s="9" t="str">
        <f t="shared" si="57"/>
        <v>BZ-3G05</v>
      </c>
      <c r="F159" s="9" t="s">
        <v>921</v>
      </c>
      <c r="G159" s="9" t="s">
        <v>655</v>
      </c>
      <c r="H159" s="9" t="s">
        <v>652</v>
      </c>
      <c r="J159" s="9">
        <f>MATCH($A159, 'Spells By School'!A:A, 0)</f>
        <v>13</v>
      </c>
      <c r="K159" s="9" t="e">
        <f>MATCH($A159, 'Spells By School'!B:B, 0)</f>
        <v>#N/A</v>
      </c>
      <c r="L159" s="9" t="e">
        <f>MATCH($A159, 'Spells By School'!C:C, 0)</f>
        <v>#N/A</v>
      </c>
      <c r="M159" s="9" t="e">
        <f>MATCH($A159, 'Spells By School'!D:D, 0)</f>
        <v>#N/A</v>
      </c>
      <c r="N159" s="9" t="e">
        <f>MATCH($A159, 'Spells By School'!E:E, 0)</f>
        <v>#N/A</v>
      </c>
      <c r="O159" s="9" t="e">
        <f>MATCH($A159, 'Spells By School'!F:F, 0)</f>
        <v>#N/A</v>
      </c>
      <c r="P159" s="9" t="e">
        <f ca="1">MATCH($A159, 'Spells By School'!G:G, 0)</f>
        <v>#N/A</v>
      </c>
      <c r="Q159" s="9" t="e">
        <f>MATCH($A159, 'Spells By School'!H:H, 0)</f>
        <v>#N/A</v>
      </c>
      <c r="R159" s="9" t="e">
        <f>MATCH($A159, 'Spells By School'!I:I, 0)</f>
        <v>#N/A</v>
      </c>
      <c r="S159" s="9" t="str">
        <f t="shared" si="53"/>
        <v>Abjuration</v>
      </c>
      <c r="T159" s="9" t="str">
        <f t="shared" si="54"/>
        <v>AB</v>
      </c>
      <c r="U159" s="9">
        <f>IF(ISNA($J159), IF(ISNA($K159), IF(ISNA($L159), IF(ISNA($M159), IF(ISNA($N159), IF(ISNA($O159), IF(ISNA($P159), IF(ISNA($Q159), IF(ISNA($R159), "###error###", MATCH(A159, 'Wand Mapping'!J:J,0)),MATCH(A159, 'Wand Mapping'!I:I,0)),MATCH(A159, 'Wand Mapping'!H:H,0)),MATCH(A159, 'Wand Mapping'!G:G,0)),MATCH(A159, 'Wand Mapping'!F:F,0)),MATCH(A159, 'Wand Mapping'!E:E,0)),MATCH(A159, 'Wand Mapping'!D:D,0)),MATCH(A159, 'Wand Mapping'!C:C,0)),MATCH(A159, 'Wand Mapping'!B:B,0))</f>
        <v>59</v>
      </c>
      <c r="V159" s="9" t="str">
        <f>INDEX('Wand Mapping'!K:K, U159)</f>
        <v>wand_ai_570</v>
      </c>
      <c r="W159" s="9" t="str">
        <f t="shared" si="55"/>
        <v>wand_ai_570_AB</v>
      </c>
      <c r="Z159" s="9" t="str">
        <f t="shared" si="56"/>
        <v>wand_ai_570_AB</v>
      </c>
      <c r="AA159" s="9" t="b">
        <v>1</v>
      </c>
      <c r="AB159" s="9" t="b">
        <v>1</v>
      </c>
      <c r="AC159" s="68" t="s">
        <v>2033</v>
      </c>
      <c r="AD159" s="9" t="b">
        <v>1</v>
      </c>
      <c r="AE159" s="9" t="b">
        <v>1</v>
      </c>
      <c r="AF159" s="68" t="s">
        <v>2033</v>
      </c>
      <c r="AG159" s="68" t="s">
        <v>2033</v>
      </c>
      <c r="AH159" s="9" t="b">
        <v>1</v>
      </c>
      <c r="AI159" s="9" t="b">
        <v>1</v>
      </c>
      <c r="AJ159" s="9" t="b">
        <v>1</v>
      </c>
      <c r="AK159" s="9" t="b">
        <v>1</v>
      </c>
      <c r="AL159" s="9" t="b">
        <v>1</v>
      </c>
      <c r="AM159" s="9" t="b">
        <v>1</v>
      </c>
      <c r="AN159" s="9" t="b">
        <v>1</v>
      </c>
      <c r="AV159" s="55">
        <v>63048</v>
      </c>
      <c r="AW159" s="55">
        <v>63049</v>
      </c>
      <c r="BB159" s="55">
        <v>93048</v>
      </c>
      <c r="BC159" s="55">
        <v>93049</v>
      </c>
      <c r="BD159" s="9">
        <v>3048</v>
      </c>
      <c r="BE159" s="9">
        <f t="shared" si="52"/>
        <v>3049</v>
      </c>
      <c r="BF159" s="57" t="b">
        <f t="shared" si="58"/>
        <v>1</v>
      </c>
      <c r="BG159" s="57" t="b">
        <f t="shared" si="58"/>
        <v>1</v>
      </c>
    </row>
    <row r="160" spans="1:59">
      <c r="A160" s="9" t="s">
        <v>305</v>
      </c>
      <c r="B160" s="9" t="s">
        <v>1851</v>
      </c>
      <c r="C160" s="9">
        <v>3</v>
      </c>
      <c r="D160" s="9">
        <v>5</v>
      </c>
      <c r="E160" s="9" t="str">
        <f t="shared" si="57"/>
        <v>BZ-W_05</v>
      </c>
      <c r="F160" s="9" t="s">
        <v>1431</v>
      </c>
      <c r="G160" s="9" t="s">
        <v>655</v>
      </c>
      <c r="H160" s="9" t="s">
        <v>656</v>
      </c>
      <c r="J160" s="9" t="e">
        <f>MATCH($A160, 'Spells By School'!A:A, 0)</f>
        <v>#N/A</v>
      </c>
      <c r="K160" s="9" t="e">
        <f>MATCH($A160, 'Spells By School'!B:B, 0)</f>
        <v>#N/A</v>
      </c>
      <c r="L160" s="9" t="e">
        <f>MATCH($A160, 'Spells By School'!C:C, 0)</f>
        <v>#N/A</v>
      </c>
      <c r="M160" s="9" t="e">
        <f>MATCH($A160, 'Spells By School'!D:D, 0)</f>
        <v>#N/A</v>
      </c>
      <c r="N160" s="9">
        <f>MATCH($A160, 'Spells By School'!E:E, 0)</f>
        <v>40</v>
      </c>
      <c r="O160" s="9" t="e">
        <f>MATCH($A160, 'Spells By School'!F:F, 0)</f>
        <v>#N/A</v>
      </c>
      <c r="P160" s="9" t="e">
        <f ca="1">MATCH($A160, 'Spells By School'!G:G, 0)</f>
        <v>#N/A</v>
      </c>
      <c r="Q160" s="9" t="e">
        <f>MATCH($A160, 'Spells By School'!H:H, 0)</f>
        <v>#N/A</v>
      </c>
      <c r="R160" s="9" t="e">
        <f>MATCH($A160, 'Spells By School'!I:I, 0)</f>
        <v>#N/A</v>
      </c>
      <c r="S160" s="9" t="str">
        <f t="shared" si="53"/>
        <v>Invocation</v>
      </c>
      <c r="T160" s="9" t="str">
        <f t="shared" si="54"/>
        <v>EV</v>
      </c>
      <c r="U160" s="9">
        <f>IF(ISNA($J160), IF(ISNA($K160), IF(ISNA($L160), IF(ISNA($M160), IF(ISNA($N160), IF(ISNA($O160), IF(ISNA($P160), IF(ISNA($Q160), IF(ISNA($R160), "###error###", MATCH(A160, 'Wand Mapping'!J:J,0)),MATCH(A160, 'Wand Mapping'!I:I,0)),MATCH(A160, 'Wand Mapping'!H:H,0)),MATCH(A160, 'Wand Mapping'!G:G,0)),MATCH(A160, 'Wand Mapping'!F:F,0)),MATCH(A160, 'Wand Mapping'!E:E,0)),MATCH(A160, 'Wand Mapping'!D:D,0)),MATCH(A160, 'Wand Mapping'!C:C,0)),MATCH(A160, 'Wand Mapping'!B:B,0))</f>
        <v>50</v>
      </c>
      <c r="V160" s="9" t="str">
        <f>INDEX('Wand Mapping'!K:K, U160)</f>
        <v>wand_ai_480</v>
      </c>
      <c r="W160" s="9" t="str">
        <f t="shared" si="55"/>
        <v>wand_ai_480_EV</v>
      </c>
      <c r="Z160" s="9" t="str">
        <f t="shared" si="56"/>
        <v>wand_ai_480_EV</v>
      </c>
      <c r="AA160" s="9" t="b">
        <v>1</v>
      </c>
      <c r="AC160" s="68" t="s">
        <v>2033</v>
      </c>
      <c r="AD160" s="9" t="b">
        <v>1</v>
      </c>
      <c r="AF160" s="68" t="s">
        <v>2033</v>
      </c>
      <c r="AG160" s="68" t="s">
        <v>2033</v>
      </c>
      <c r="AH160" s="9" t="b">
        <v>1</v>
      </c>
      <c r="AI160" s="9" t="b">
        <v>1</v>
      </c>
      <c r="AJ160" s="9" t="b">
        <v>1</v>
      </c>
      <c r="AK160" s="9" t="b">
        <v>1</v>
      </c>
      <c r="AL160" s="9" t="b">
        <v>1</v>
      </c>
      <c r="AM160" s="9" t="b">
        <v>1</v>
      </c>
      <c r="AX160" s="55">
        <v>73050</v>
      </c>
      <c r="AY160" s="55">
        <v>73051</v>
      </c>
      <c r="BB160" s="55">
        <v>93050</v>
      </c>
      <c r="BC160" s="55">
        <v>93051</v>
      </c>
      <c r="BD160" s="9">
        <v>3050</v>
      </c>
      <c r="BE160" s="9">
        <f t="shared" si="52"/>
        <v>3051</v>
      </c>
      <c r="BF160" s="57" t="b">
        <f t="shared" si="58"/>
        <v>1</v>
      </c>
      <c r="BG160" s="57" t="b">
        <f t="shared" si="58"/>
        <v>1</v>
      </c>
    </row>
    <row r="161" spans="1:59">
      <c r="A161" s="9" t="s">
        <v>124</v>
      </c>
      <c r="B161" s="9" t="s">
        <v>1420</v>
      </c>
      <c r="C161" s="9">
        <v>3</v>
      </c>
      <c r="D161" s="9">
        <v>5</v>
      </c>
      <c r="E161" s="9" t="str">
        <f t="shared" si="57"/>
        <v>BZ-W005</v>
      </c>
      <c r="F161" s="9" t="s">
        <v>1432</v>
      </c>
      <c r="G161" s="9" t="s">
        <v>655</v>
      </c>
      <c r="H161" s="9" t="s">
        <v>656</v>
      </c>
      <c r="J161" s="9" t="e">
        <f>MATCH($A161, 'Spells By School'!A:A, 0)</f>
        <v>#N/A</v>
      </c>
      <c r="K161" s="9" t="e">
        <f>MATCH($A161, 'Spells By School'!B:B, 0)</f>
        <v>#N/A</v>
      </c>
      <c r="L161" s="9" t="e">
        <f>MATCH($A161, 'Spells By School'!C:C, 0)</f>
        <v>#N/A</v>
      </c>
      <c r="M161" s="9" t="e">
        <f>MATCH($A161, 'Spells By School'!D:D, 0)</f>
        <v>#N/A</v>
      </c>
      <c r="N161" s="9">
        <f>MATCH($A161, 'Spells By School'!E:E, 0)</f>
        <v>43</v>
      </c>
      <c r="O161" s="9" t="e">
        <f>MATCH($A161, 'Spells By School'!F:F, 0)</f>
        <v>#N/A</v>
      </c>
      <c r="P161" s="9" t="e">
        <f ca="1">MATCH($A161, 'Spells By School'!G:G, 0)</f>
        <v>#N/A</v>
      </c>
      <c r="Q161" s="9" t="e">
        <f>MATCH($A161, 'Spells By School'!H:H, 0)</f>
        <v>#N/A</v>
      </c>
      <c r="R161" s="9" t="e">
        <f>MATCH($A161, 'Spells By School'!I:I, 0)</f>
        <v>#N/A</v>
      </c>
      <c r="S161" s="9" t="str">
        <f t="shared" si="53"/>
        <v>Invocation</v>
      </c>
      <c r="T161" s="9" t="str">
        <f t="shared" si="54"/>
        <v>EV</v>
      </c>
      <c r="U161" s="9">
        <f>IF(ISNA($J161), IF(ISNA($K161), IF(ISNA($L161), IF(ISNA($M161), IF(ISNA($N161), IF(ISNA($O161), IF(ISNA($P161), IF(ISNA($Q161), IF(ISNA($R161), "###error###", MATCH(A161, 'Wand Mapping'!J:J,0)),MATCH(A161, 'Wand Mapping'!I:I,0)),MATCH(A161, 'Wand Mapping'!H:H,0)),MATCH(A161, 'Wand Mapping'!G:G,0)),MATCH(A161, 'Wand Mapping'!F:F,0)),MATCH(A161, 'Wand Mapping'!E:E,0)),MATCH(A161, 'Wand Mapping'!D:D,0)),MATCH(A161, 'Wand Mapping'!C:C,0)),MATCH(A161, 'Wand Mapping'!B:B,0))</f>
        <v>22</v>
      </c>
      <c r="V161" s="9" t="str">
        <f>INDEX('Wand Mapping'!K:K, U161)</f>
        <v>wand_ai_200</v>
      </c>
      <c r="W161" s="9" t="str">
        <f t="shared" si="55"/>
        <v>wand_ai_200_EV</v>
      </c>
      <c r="Z161" s="9" t="str">
        <f t="shared" si="56"/>
        <v>wand_ai_200_EV</v>
      </c>
      <c r="AA161" s="9" t="b">
        <v>1</v>
      </c>
      <c r="AD161" s="9" t="b">
        <v>1</v>
      </c>
      <c r="AH161" s="9" t="b">
        <v>1</v>
      </c>
      <c r="AI161" s="9" t="b">
        <v>1</v>
      </c>
      <c r="AJ161" s="9" t="b">
        <v>1</v>
      </c>
      <c r="AK161" s="9" t="b">
        <v>1</v>
      </c>
      <c r="AL161" s="9" t="b">
        <v>1</v>
      </c>
      <c r="AM161" s="9" t="b">
        <v>1</v>
      </c>
      <c r="AX161" s="55">
        <v>73052</v>
      </c>
      <c r="AY161" s="55">
        <v>73053</v>
      </c>
      <c r="BD161" s="9">
        <v>3052</v>
      </c>
      <c r="BE161" s="9">
        <f t="shared" si="52"/>
        <v>3053</v>
      </c>
      <c r="BF161" s="57" t="b">
        <f t="shared" si="58"/>
        <v>1</v>
      </c>
      <c r="BG161" s="57" t="b">
        <f t="shared" si="58"/>
        <v>1</v>
      </c>
    </row>
    <row r="162" spans="1:59">
      <c r="A162" s="66" t="s">
        <v>2045</v>
      </c>
      <c r="B162" s="9" t="s">
        <v>1707</v>
      </c>
      <c r="C162" s="9">
        <v>3</v>
      </c>
      <c r="D162" s="9">
        <v>5</v>
      </c>
      <c r="E162" s="9" t="str">
        <f t="shared" si="57"/>
        <v>BZ-OL05</v>
      </c>
      <c r="F162" s="9" t="s">
        <v>1529</v>
      </c>
      <c r="G162" s="9" t="s">
        <v>655</v>
      </c>
      <c r="H162" s="9" t="s">
        <v>654</v>
      </c>
      <c r="J162" s="9" t="e">
        <f>MATCH($A162, 'Spells By School'!A:A, 0)</f>
        <v>#N/A</v>
      </c>
      <c r="K162" s="9" t="e">
        <f>MATCH($A162, 'Spells By School'!B:B, 0)</f>
        <v>#N/A</v>
      </c>
      <c r="L162" s="9" t="e">
        <f>MATCH($A162, 'Spells By School'!C:C, 0)</f>
        <v>#N/A</v>
      </c>
      <c r="M162" s="9" t="e">
        <f>MATCH($A162, 'Spells By School'!D:D, 0)</f>
        <v>#N/A</v>
      </c>
      <c r="N162" s="9" t="e">
        <f>MATCH($A162, 'Spells By School'!E:E, 0)</f>
        <v>#N/A</v>
      </c>
      <c r="O162" s="9" t="e">
        <f>MATCH($A162, 'Spells By School'!F:F, 0)</f>
        <v>#N/A</v>
      </c>
      <c r="P162" s="9" t="e">
        <f ca="1">MATCH($A162, 'Spells By School'!G:G, 0)</f>
        <v>#N/A</v>
      </c>
      <c r="Q162" s="9" t="e">
        <f>MATCH($A162, 'Spells By School'!H:H, 0)</f>
        <v>#N/A</v>
      </c>
      <c r="R162" s="9" t="e">
        <f>MATCH($A162, 'Spells By School'!I:I, 0)</f>
        <v>#N/A</v>
      </c>
      <c r="S162" s="9" t="str">
        <f t="shared" ca="1" si="53"/>
        <v>###error###</v>
      </c>
      <c r="T162" s="9" t="str">
        <f t="shared" ca="1" si="54"/>
        <v>###error###</v>
      </c>
      <c r="U162" s="9" t="str">
        <f ca="1">IF(ISNA($J162), IF(ISNA($K162), IF(ISNA($L162), IF(ISNA($M162), IF(ISNA($N162), IF(ISNA($O162), IF(ISNA($P162), IF(ISNA($Q162), IF(ISNA($R162), "###error###", MATCH(A162, 'Wand Mapping'!J:J,0)),MATCH(A162, 'Wand Mapping'!I:I,0)),MATCH(A162, 'Wand Mapping'!H:H,0)),MATCH(A162, 'Wand Mapping'!G:G,0)),MATCH(A162, 'Wand Mapping'!F:F,0)),MATCH(A162, 'Wand Mapping'!E:E,0)),MATCH(A162, 'Wand Mapping'!D:D,0)),MATCH(A162, 'Wand Mapping'!C:C,0)),MATCH(A162, 'Wand Mapping'!B:B,0))</f>
        <v>###error###</v>
      </c>
      <c r="V162" s="9" t="e">
        <f ca="1">INDEX('Wand Mapping'!K:K, U162)</f>
        <v>#VALUE!</v>
      </c>
      <c r="W162" s="9" t="e">
        <f t="shared" ca="1" si="55"/>
        <v>#VALUE!</v>
      </c>
      <c r="Z162" s="9" t="e">
        <f t="shared" ca="1" si="56"/>
        <v>#VALUE!</v>
      </c>
      <c r="AA162" s="9" t="b">
        <v>1</v>
      </c>
      <c r="AD162" s="9" t="b">
        <v>1</v>
      </c>
      <c r="AH162" s="9" t="b">
        <v>1</v>
      </c>
      <c r="AI162" s="9" t="b">
        <v>1</v>
      </c>
      <c r="AJ162" s="9" t="b">
        <v>1</v>
      </c>
      <c r="AK162" s="9" t="b">
        <v>1</v>
      </c>
      <c r="AL162" s="9" t="b">
        <v>1</v>
      </c>
      <c r="AM162" s="9" t="b">
        <v>1</v>
      </c>
      <c r="AZ162" s="55">
        <v>83054</v>
      </c>
      <c r="BA162" s="55">
        <v>83055</v>
      </c>
      <c r="BD162" s="9">
        <v>3054</v>
      </c>
      <c r="BE162" s="9">
        <f t="shared" si="52"/>
        <v>3055</v>
      </c>
      <c r="BF162" s="57" t="b">
        <f t="shared" si="58"/>
        <v>1</v>
      </c>
      <c r="BG162" s="57" t="b">
        <f t="shared" si="58"/>
        <v>1</v>
      </c>
    </row>
    <row r="163" spans="1:59">
      <c r="A163" s="32" t="s">
        <v>236</v>
      </c>
      <c r="B163" s="9" t="s">
        <v>1782</v>
      </c>
      <c r="C163" s="9">
        <v>3</v>
      </c>
      <c r="D163" s="9">
        <v>5</v>
      </c>
      <c r="E163" s="9" t="str">
        <f t="shared" si="57"/>
        <v>BZ-R305</v>
      </c>
      <c r="F163" s="9" t="s">
        <v>1632</v>
      </c>
      <c r="G163" s="9" t="s">
        <v>655</v>
      </c>
      <c r="H163" s="9" t="s">
        <v>654</v>
      </c>
      <c r="I163" s="9" t="s">
        <v>653</v>
      </c>
      <c r="J163" s="9" t="e">
        <f>MATCH($A163, 'Spells By School'!A:A, 0)</f>
        <v>#N/A</v>
      </c>
      <c r="K163" s="9" t="e">
        <f>MATCH($A163, 'Spells By School'!B:B, 0)</f>
        <v>#N/A</v>
      </c>
      <c r="L163" s="9" t="e">
        <f>MATCH($A163, 'Spells By School'!C:C, 0)</f>
        <v>#N/A</v>
      </c>
      <c r="M163" s="9">
        <f>MATCH($A163, 'Spells By School'!D:D, 0)</f>
        <v>30</v>
      </c>
      <c r="N163" s="9" t="e">
        <f>MATCH($A163, 'Spells By School'!E:E, 0)</f>
        <v>#N/A</v>
      </c>
      <c r="O163" s="9" t="e">
        <f>MATCH($A163, 'Spells By School'!F:F, 0)</f>
        <v>#N/A</v>
      </c>
      <c r="P163" s="9" t="e">
        <f ca="1">MATCH($A163, 'Spells By School'!G:G, 0)</f>
        <v>#N/A</v>
      </c>
      <c r="Q163" s="9" t="e">
        <f>MATCH($A163, 'Spells By School'!H:H, 0)</f>
        <v>#N/A</v>
      </c>
      <c r="R163" s="9" t="e">
        <f>MATCH($A163, 'Spells By School'!I:I, 0)</f>
        <v>#N/A</v>
      </c>
      <c r="S163" s="9" t="str">
        <f t="shared" si="53"/>
        <v>Transmutation</v>
      </c>
      <c r="T163" s="9" t="str">
        <f t="shared" si="54"/>
        <v>TR</v>
      </c>
      <c r="U163" s="9">
        <f>IF(ISNA($J163), IF(ISNA($K163), IF(ISNA($L163), IF(ISNA($M163), IF(ISNA($N163), IF(ISNA($O163), IF(ISNA($P163), IF(ISNA($Q163), IF(ISNA($R163), "###error###", MATCH(A163, 'Wand Mapping'!J:J,0)),MATCH(A163, 'Wand Mapping'!I:I,0)),MATCH(A163, 'Wand Mapping'!H:H,0)),MATCH(A163, 'Wand Mapping'!G:G,0)),MATCH(A163, 'Wand Mapping'!F:F,0)),MATCH(A163, 'Wand Mapping'!E:E,0)),MATCH(A163, 'Wand Mapping'!D:D,0)),MATCH(A163, 'Wand Mapping'!C:C,0)),MATCH(A163, 'Wand Mapping'!B:B,0))</f>
        <v>41</v>
      </c>
      <c r="V163" s="9" t="str">
        <f>INDEX('Wand Mapping'!K:K, U163)</f>
        <v>wand_ai_390</v>
      </c>
      <c r="W163" s="9" t="str">
        <f t="shared" si="55"/>
        <v>wand_ai_390_TR</v>
      </c>
      <c r="Z163" s="9" t="str">
        <f t="shared" si="56"/>
        <v>wand_ai_390_TR</v>
      </c>
      <c r="AA163" s="9" t="b">
        <v>1</v>
      </c>
      <c r="AC163" s="9" t="b">
        <v>1</v>
      </c>
      <c r="AD163" s="9" t="b">
        <v>1</v>
      </c>
      <c r="AF163" s="9" t="b">
        <v>1</v>
      </c>
      <c r="AG163" s="9" t="b">
        <v>1</v>
      </c>
      <c r="AH163" s="9" t="b">
        <v>1</v>
      </c>
      <c r="AI163" s="9" t="b">
        <v>1</v>
      </c>
      <c r="AJ163" s="9" t="b">
        <v>1</v>
      </c>
      <c r="AK163" s="9" t="b">
        <v>1</v>
      </c>
      <c r="AL163" s="9" t="b">
        <v>1</v>
      </c>
      <c r="AM163" s="9" t="b">
        <v>1</v>
      </c>
      <c r="AN163" s="9" t="b">
        <v>1</v>
      </c>
      <c r="AZ163" s="55">
        <v>83056</v>
      </c>
      <c r="BA163" s="55">
        <v>83057</v>
      </c>
      <c r="BD163" s="9">
        <v>3056</v>
      </c>
      <c r="BE163" s="9">
        <f t="shared" si="52"/>
        <v>3057</v>
      </c>
      <c r="BF163" s="57" t="b">
        <f t="shared" si="58"/>
        <v>1</v>
      </c>
      <c r="BG163" s="57" t="b">
        <f t="shared" si="58"/>
        <v>1</v>
      </c>
    </row>
    <row r="164" spans="1:59">
      <c r="A164" s="9" t="s">
        <v>528</v>
      </c>
      <c r="B164" s="9" t="s">
        <v>1708</v>
      </c>
      <c r="C164" s="9">
        <v>3</v>
      </c>
      <c r="D164" s="9">
        <v>5</v>
      </c>
      <c r="E164" s="9" t="str">
        <f t="shared" si="57"/>
        <v>BZ-OM05</v>
      </c>
      <c r="F164" s="9" t="s">
        <v>1530</v>
      </c>
      <c r="G164" s="9" t="s">
        <v>655</v>
      </c>
      <c r="H164" s="9" t="s">
        <v>654</v>
      </c>
      <c r="J164" s="9" t="e">
        <f>MATCH($A164, 'Spells By School'!A:A, 0)</f>
        <v>#N/A</v>
      </c>
      <c r="K164" s="9" t="e">
        <f>MATCH($A164, 'Spells By School'!B:B, 0)</f>
        <v>#N/A</v>
      </c>
      <c r="L164" s="9" t="e">
        <f>MATCH($A164, 'Spells By School'!C:C, 0)</f>
        <v>#N/A</v>
      </c>
      <c r="M164" s="9" t="e">
        <f>MATCH($A164, 'Spells By School'!D:D, 0)</f>
        <v>#N/A</v>
      </c>
      <c r="N164" s="9" t="e">
        <f>MATCH($A164, 'Spells By School'!E:E, 0)</f>
        <v>#N/A</v>
      </c>
      <c r="O164" s="9" t="e">
        <f>MATCH($A164, 'Spells By School'!F:F, 0)</f>
        <v>#N/A</v>
      </c>
      <c r="P164" s="9" t="e">
        <f ca="1">MATCH($A164, 'Spells By School'!G:G, 0)</f>
        <v>#N/A</v>
      </c>
      <c r="Q164" s="9">
        <f>MATCH($A164, 'Spells By School'!H:H, 0)</f>
        <v>9</v>
      </c>
      <c r="R164" s="9" t="e">
        <f>MATCH($A164, 'Spells By School'!I:I, 0)</f>
        <v>#N/A</v>
      </c>
      <c r="S164" s="9" t="str">
        <f t="shared" ca="1" si="53"/>
        <v>Illusion</v>
      </c>
      <c r="T164" s="9" t="str">
        <f t="shared" ca="1" si="54"/>
        <v>IL</v>
      </c>
      <c r="U164" s="9">
        <f ca="1">IF(ISNA($J164), IF(ISNA($K164), IF(ISNA($L164), IF(ISNA($M164), IF(ISNA($N164), IF(ISNA($O164), IF(ISNA($P164), IF(ISNA($Q164), IF(ISNA($R164), "###error###", MATCH(A164, 'Wand Mapping'!J:J,0)),MATCH(A164, 'Wand Mapping'!I:I,0)),MATCH(A164, 'Wand Mapping'!H:H,0)),MATCH(A164, 'Wand Mapping'!G:G,0)),MATCH(A164, 'Wand Mapping'!F:F,0)),MATCH(A164, 'Wand Mapping'!E:E,0)),MATCH(A164, 'Wand Mapping'!D:D,0)),MATCH(A164, 'Wand Mapping'!C:C,0)),MATCH(A164, 'Wand Mapping'!B:B,0))</f>
        <v>84</v>
      </c>
      <c r="V164" s="9" t="str">
        <f ca="1">INDEX('Wand Mapping'!K:K, U164)</f>
        <v>wand_ai_820</v>
      </c>
      <c r="W164" s="9" t="str">
        <f t="shared" ca="1" si="55"/>
        <v>wand_ai_820_IL</v>
      </c>
      <c r="Z164" s="9" t="str">
        <f t="shared" ca="1" si="56"/>
        <v>wand_ai_820_IL</v>
      </c>
      <c r="AA164" s="9" t="b">
        <v>1</v>
      </c>
      <c r="AD164" s="9" t="b">
        <v>1</v>
      </c>
      <c r="AH164" s="9" t="b">
        <v>1</v>
      </c>
      <c r="AI164" s="9" t="b">
        <v>1</v>
      </c>
      <c r="AJ164" s="9" t="b">
        <v>1</v>
      </c>
      <c r="AK164" s="9" t="b">
        <v>1</v>
      </c>
      <c r="AL164" s="9" t="b">
        <v>1</v>
      </c>
      <c r="AM164" s="9" t="b">
        <v>1</v>
      </c>
      <c r="AZ164" s="55">
        <v>83058</v>
      </c>
      <c r="BA164" s="55">
        <v>83059</v>
      </c>
      <c r="BD164" s="9">
        <v>3058</v>
      </c>
      <c r="BE164" s="9">
        <f t="shared" si="52"/>
        <v>3059</v>
      </c>
      <c r="BF164" s="57" t="b">
        <f t="shared" si="58"/>
        <v>1</v>
      </c>
      <c r="BG164" s="57" t="b">
        <f t="shared" si="58"/>
        <v>1</v>
      </c>
    </row>
    <row r="165" spans="1:59">
      <c r="A165" s="9" t="s">
        <v>207</v>
      </c>
      <c r="B165" s="9" t="s">
        <v>1837</v>
      </c>
      <c r="C165" s="9">
        <v>3</v>
      </c>
      <c r="D165" s="9">
        <v>5</v>
      </c>
      <c r="E165" s="9" t="str">
        <f t="shared" si="57"/>
        <v>BZ-ON05</v>
      </c>
      <c r="F165" s="9" t="s">
        <v>1531</v>
      </c>
      <c r="G165" s="9" t="s">
        <v>655</v>
      </c>
      <c r="H165" s="9" t="s">
        <v>654</v>
      </c>
      <c r="J165" s="9" t="e">
        <f>MATCH($A165, 'Spells By School'!A:A, 0)</f>
        <v>#N/A</v>
      </c>
      <c r="K165" s="9" t="e">
        <f>MATCH($A165, 'Spells By School'!B:B, 0)</f>
        <v>#N/A</v>
      </c>
      <c r="L165" s="9" t="e">
        <f>MATCH($A165, 'Spells By School'!C:C, 0)</f>
        <v>#N/A</v>
      </c>
      <c r="M165" s="9" t="e">
        <f>MATCH($A165, 'Spells By School'!D:D, 0)</f>
        <v>#N/A</v>
      </c>
      <c r="N165" s="9" t="e">
        <f>MATCH($A165, 'Spells By School'!E:E, 0)</f>
        <v>#N/A</v>
      </c>
      <c r="O165" s="9" t="e">
        <f>MATCH($A165, 'Spells By School'!F:F, 0)</f>
        <v>#N/A</v>
      </c>
      <c r="P165" s="9">
        <f ca="1">MATCH($A165, 'Spells By School'!G:G, 0)</f>
        <v>69</v>
      </c>
      <c r="Q165" s="9" t="e">
        <f>MATCH($A165, 'Spells By School'!H:H, 0)</f>
        <v>#N/A</v>
      </c>
      <c r="R165" s="9" t="e">
        <f>MATCH($A165, 'Spells By School'!I:I, 0)</f>
        <v>#N/A</v>
      </c>
      <c r="S165" s="9" t="str">
        <f t="shared" ca="1" si="53"/>
        <v>Necromancy</v>
      </c>
      <c r="T165" s="9" t="str">
        <f t="shared" ca="1" si="54"/>
        <v>NE</v>
      </c>
      <c r="U165" s="9">
        <f ca="1">IF(ISNA($J165), IF(ISNA($K165), IF(ISNA($L165), IF(ISNA($M165), IF(ISNA($N165), IF(ISNA($O165), IF(ISNA($P165), IF(ISNA($Q165), IF(ISNA($R165), "###error###", MATCH(A165, 'Wand Mapping'!J:J,0)),MATCH(A165, 'Wand Mapping'!I:I,0)),MATCH(A165, 'Wand Mapping'!H:H,0)),MATCH(A165, 'Wand Mapping'!G:G,0)),MATCH(A165, 'Wand Mapping'!F:F,0)),MATCH(A165, 'Wand Mapping'!E:E,0)),MATCH(A165, 'Wand Mapping'!D:D,0)),MATCH(A165, 'Wand Mapping'!C:C,0)),MATCH(A165, 'Wand Mapping'!B:B,0))</f>
        <v>36</v>
      </c>
      <c r="V165" s="9" t="str">
        <f ca="1">INDEX('Wand Mapping'!K:K, U165)</f>
        <v>wand_ai_340</v>
      </c>
      <c r="W165" s="9" t="str">
        <f t="shared" ca="1" si="55"/>
        <v>wand_ai_340_NE</v>
      </c>
      <c r="Z165" s="9" t="str">
        <f t="shared" ca="1" si="56"/>
        <v>wand_ai_340_NE</v>
      </c>
      <c r="AA165" s="9" t="b">
        <v>1</v>
      </c>
      <c r="AD165" s="9" t="b">
        <v>1</v>
      </c>
      <c r="AH165" s="9" t="b">
        <v>1</v>
      </c>
      <c r="AI165" s="9" t="b">
        <v>1</v>
      </c>
      <c r="AJ165" s="9" t="b">
        <v>1</v>
      </c>
      <c r="AK165" s="9" t="b">
        <v>1</v>
      </c>
      <c r="AL165" s="9" t="b">
        <v>1</v>
      </c>
      <c r="AM165" s="9" t="b">
        <v>1</v>
      </c>
      <c r="AZ165" s="55">
        <v>83060</v>
      </c>
      <c r="BA165" s="55">
        <v>83061</v>
      </c>
      <c r="BD165" s="9">
        <v>3060</v>
      </c>
      <c r="BE165" s="9">
        <f t="shared" si="52"/>
        <v>3061</v>
      </c>
      <c r="BF165" s="57" t="b">
        <f t="shared" si="58"/>
        <v>1</v>
      </c>
      <c r="BG165" s="57" t="b">
        <f t="shared" si="58"/>
        <v>1</v>
      </c>
    </row>
    <row r="166" spans="1:59">
      <c r="A166" s="9" t="s">
        <v>255</v>
      </c>
      <c r="B166" s="9" t="s">
        <v>1709</v>
      </c>
      <c r="C166" s="9">
        <v>3</v>
      </c>
      <c r="D166" s="9">
        <v>5</v>
      </c>
      <c r="E166" s="9" t="str">
        <f t="shared" si="57"/>
        <v>BZ-OO05</v>
      </c>
      <c r="F166" s="9" t="s">
        <v>1532</v>
      </c>
      <c r="G166" s="9" t="s">
        <v>655</v>
      </c>
      <c r="H166" s="9" t="s">
        <v>654</v>
      </c>
      <c r="J166" s="9" t="e">
        <f>MATCH($A166, 'Spells By School'!A:A, 0)</f>
        <v>#N/A</v>
      </c>
      <c r="K166" s="9" t="e">
        <f>MATCH($A166, 'Spells By School'!B:B, 0)</f>
        <v>#N/A</v>
      </c>
      <c r="L166" s="9" t="e">
        <f>MATCH($A166, 'Spells By School'!C:C, 0)</f>
        <v>#N/A</v>
      </c>
      <c r="M166" s="9" t="e">
        <f>MATCH($A166, 'Spells By School'!D:D, 0)</f>
        <v>#N/A</v>
      </c>
      <c r="N166" s="9" t="e">
        <f>MATCH($A166, 'Spells By School'!E:E, 0)</f>
        <v>#N/A</v>
      </c>
      <c r="O166" s="9">
        <f>MATCH($A166, 'Spells By School'!F:F, 0)</f>
        <v>11</v>
      </c>
      <c r="P166" s="9" t="e">
        <f ca="1">MATCH($A166, 'Spells By School'!G:G, 0)</f>
        <v>#N/A</v>
      </c>
      <c r="Q166" s="9" t="e">
        <f>MATCH($A166, 'Spells By School'!H:H, 0)</f>
        <v>#N/A</v>
      </c>
      <c r="R166" s="9" t="e">
        <f>MATCH($A166, 'Spells By School'!I:I, 0)</f>
        <v>#N/A</v>
      </c>
      <c r="S166" s="9" t="str">
        <f t="shared" si="53"/>
        <v>Enchantment</v>
      </c>
      <c r="T166" s="9" t="str">
        <f t="shared" si="54"/>
        <v>EN</v>
      </c>
      <c r="U166" s="9">
        <f>IF(ISNA($J166), IF(ISNA($K166), IF(ISNA($L166), IF(ISNA($M166), IF(ISNA($N166), IF(ISNA($O166), IF(ISNA($P166), IF(ISNA($Q166), IF(ISNA($R166), "###error###", MATCH(A166, 'Wand Mapping'!J:J,0)),MATCH(A166, 'Wand Mapping'!I:I,0)),MATCH(A166, 'Wand Mapping'!H:H,0)),MATCH(A166, 'Wand Mapping'!G:G,0)),MATCH(A166, 'Wand Mapping'!F:F,0)),MATCH(A166, 'Wand Mapping'!E:E,0)),MATCH(A166, 'Wand Mapping'!D:D,0)),MATCH(A166, 'Wand Mapping'!C:C,0)),MATCH(A166, 'Wand Mapping'!B:B,0))</f>
        <v>43</v>
      </c>
      <c r="V166" s="9" t="str">
        <f>INDEX('Wand Mapping'!K:K, U166)</f>
        <v>wand_ai_410</v>
      </c>
      <c r="W166" s="9" t="str">
        <f t="shared" si="55"/>
        <v>wand_ai_410_EN</v>
      </c>
      <c r="Z166" s="9" t="str">
        <f t="shared" si="56"/>
        <v>wand_ai_410_EN</v>
      </c>
      <c r="AA166" s="9" t="b">
        <v>1</v>
      </c>
      <c r="AD166" s="9" t="b">
        <v>1</v>
      </c>
      <c r="AH166" s="9" t="b">
        <v>1</v>
      </c>
      <c r="AI166" s="9" t="b">
        <v>1</v>
      </c>
      <c r="AJ166" s="9" t="b">
        <v>1</v>
      </c>
      <c r="AK166" s="9" t="b">
        <v>1</v>
      </c>
      <c r="AL166" s="9" t="b">
        <v>1</v>
      </c>
      <c r="AM166" s="9" t="b">
        <v>1</v>
      </c>
      <c r="AZ166" s="55">
        <v>83062</v>
      </c>
      <c r="BA166" s="55">
        <v>83063</v>
      </c>
      <c r="BD166" s="9">
        <v>3062</v>
      </c>
      <c r="BE166" s="9">
        <f t="shared" si="52"/>
        <v>3063</v>
      </c>
      <c r="BF166" s="57" t="b">
        <f t="shared" si="58"/>
        <v>1</v>
      </c>
      <c r="BG166" s="57" t="b">
        <f t="shared" si="58"/>
        <v>1</v>
      </c>
    </row>
    <row r="167" spans="1:59">
      <c r="A167" s="9" t="s">
        <v>473</v>
      </c>
      <c r="B167" s="9" t="s">
        <v>1710</v>
      </c>
      <c r="C167" s="9">
        <v>3</v>
      </c>
      <c r="D167" s="9">
        <v>5</v>
      </c>
      <c r="E167" s="9" t="str">
        <f t="shared" si="57"/>
        <v>BZ-OP05</v>
      </c>
      <c r="F167" s="9" t="s">
        <v>1533</v>
      </c>
      <c r="G167" s="9" t="s">
        <v>655</v>
      </c>
      <c r="H167" s="9" t="s">
        <v>654</v>
      </c>
      <c r="J167" s="9" t="e">
        <f>MATCH($A167, 'Spells By School'!A:A, 0)</f>
        <v>#N/A</v>
      </c>
      <c r="K167" s="9" t="e">
        <f>MATCH($A167, 'Spells By School'!B:B, 0)</f>
        <v>#N/A</v>
      </c>
      <c r="L167" s="9">
        <f>MATCH($A167, 'Spells By School'!C:C, 0)</f>
        <v>19</v>
      </c>
      <c r="M167" s="9" t="e">
        <f>MATCH($A167, 'Spells By School'!D:D, 0)</f>
        <v>#N/A</v>
      </c>
      <c r="N167" s="9" t="e">
        <f>MATCH($A167, 'Spells By School'!E:E, 0)</f>
        <v>#N/A</v>
      </c>
      <c r="O167" s="9" t="e">
        <f>MATCH($A167, 'Spells By School'!F:F, 0)</f>
        <v>#N/A</v>
      </c>
      <c r="P167" s="9" t="e">
        <f ca="1">MATCH($A167, 'Spells By School'!G:G, 0)</f>
        <v>#N/A</v>
      </c>
      <c r="Q167" s="9" t="e">
        <f>MATCH($A167, 'Spells By School'!H:H, 0)</f>
        <v>#N/A</v>
      </c>
      <c r="R167" s="9" t="e">
        <f>MATCH($A167, 'Spells By School'!I:I, 0)</f>
        <v>#N/A</v>
      </c>
      <c r="S167" s="9" t="str">
        <f t="shared" si="53"/>
        <v>Divination</v>
      </c>
      <c r="T167" s="9" t="str">
        <f t="shared" si="54"/>
        <v>DI</v>
      </c>
      <c r="U167" s="9">
        <f>IF(ISNA($J167), IF(ISNA($K167), IF(ISNA($L167), IF(ISNA($M167), IF(ISNA($N167), IF(ISNA($O167), IF(ISNA($P167), IF(ISNA($Q167), IF(ISNA($R167), "###error###", MATCH(A167, 'Wand Mapping'!J:J,0)),MATCH(A167, 'Wand Mapping'!I:I,0)),MATCH(A167, 'Wand Mapping'!H:H,0)),MATCH(A167, 'Wand Mapping'!G:G,0)),MATCH(A167, 'Wand Mapping'!F:F,0)),MATCH(A167, 'Wand Mapping'!E:E,0)),MATCH(A167, 'Wand Mapping'!D:D,0)),MATCH(A167, 'Wand Mapping'!C:C,0)),MATCH(A167, 'Wand Mapping'!B:B,0))</f>
        <v>77</v>
      </c>
      <c r="V167" s="9" t="str">
        <f>INDEX('Wand Mapping'!K:K, U167)</f>
        <v>wand_ai_750</v>
      </c>
      <c r="W167" s="9" t="str">
        <f t="shared" si="55"/>
        <v>wand_ai_750_DI</v>
      </c>
      <c r="Z167" s="9" t="str">
        <f t="shared" si="56"/>
        <v>wand_ai_750_DI</v>
      </c>
      <c r="AA167" s="9" t="b">
        <v>1</v>
      </c>
      <c r="AD167" s="9" t="b">
        <v>1</v>
      </c>
      <c r="AH167" s="9" t="b">
        <v>1</v>
      </c>
      <c r="AI167" s="9" t="b">
        <v>1</v>
      </c>
      <c r="AJ167" s="9" t="b">
        <v>1</v>
      </c>
      <c r="AK167" s="9" t="b">
        <v>1</v>
      </c>
      <c r="AL167" s="9" t="b">
        <v>1</v>
      </c>
      <c r="AM167" s="9" t="b">
        <v>1</v>
      </c>
      <c r="AZ167" s="55">
        <v>83064</v>
      </c>
      <c r="BA167" s="55">
        <v>83065</v>
      </c>
      <c r="BD167" s="9">
        <v>3064</v>
      </c>
      <c r="BE167" s="9">
        <f t="shared" si="52"/>
        <v>3065</v>
      </c>
      <c r="BF167" s="57" t="b">
        <f t="shared" si="58"/>
        <v>1</v>
      </c>
      <c r="BG167" s="57" t="b">
        <f t="shared" si="58"/>
        <v>1</v>
      </c>
    </row>
    <row r="168" spans="1:59">
      <c r="A168" s="9" t="s">
        <v>302</v>
      </c>
      <c r="B168" s="9" t="s">
        <v>1711</v>
      </c>
      <c r="C168" s="9">
        <v>3</v>
      </c>
      <c r="D168" s="9">
        <v>5</v>
      </c>
      <c r="E168" s="9" t="str">
        <f t="shared" si="57"/>
        <v>BZ-OQ05</v>
      </c>
      <c r="F168" s="9" t="s">
        <v>1534</v>
      </c>
      <c r="G168" s="9" t="s">
        <v>655</v>
      </c>
      <c r="H168" s="9" t="s">
        <v>654</v>
      </c>
      <c r="J168" s="9">
        <f>MATCH($A168, 'Spells By School'!A:A, 0)</f>
        <v>21</v>
      </c>
      <c r="K168" s="9" t="e">
        <f>MATCH($A168, 'Spells By School'!B:B, 0)</f>
        <v>#N/A</v>
      </c>
      <c r="L168" s="9" t="e">
        <f>MATCH($A168, 'Spells By School'!C:C, 0)</f>
        <v>#N/A</v>
      </c>
      <c r="M168" s="9" t="e">
        <f>MATCH($A168, 'Spells By School'!D:D, 0)</f>
        <v>#N/A</v>
      </c>
      <c r="N168" s="9" t="e">
        <f>MATCH($A168, 'Spells By School'!E:E, 0)</f>
        <v>#N/A</v>
      </c>
      <c r="O168" s="9" t="e">
        <f>MATCH($A168, 'Spells By School'!F:F, 0)</f>
        <v>#N/A</v>
      </c>
      <c r="P168" s="9" t="e">
        <f ca="1">MATCH($A168, 'Spells By School'!G:G, 0)</f>
        <v>#N/A</v>
      </c>
      <c r="Q168" s="9" t="e">
        <f>MATCH($A168, 'Spells By School'!H:H, 0)</f>
        <v>#N/A</v>
      </c>
      <c r="R168" s="9" t="e">
        <f>MATCH($A168, 'Spells By School'!I:I, 0)</f>
        <v>#N/A</v>
      </c>
      <c r="S168" s="9" t="str">
        <f t="shared" si="53"/>
        <v>Abjuration</v>
      </c>
      <c r="T168" s="9" t="str">
        <f t="shared" si="54"/>
        <v>AB</v>
      </c>
      <c r="U168" s="9">
        <f>IF(ISNA($J168), IF(ISNA($K168), IF(ISNA($L168), IF(ISNA($M168), IF(ISNA($N168), IF(ISNA($O168), IF(ISNA($P168), IF(ISNA($Q168), IF(ISNA($R168), "###error###", MATCH(A168, 'Wand Mapping'!J:J,0)),MATCH(A168, 'Wand Mapping'!I:I,0)),MATCH(A168, 'Wand Mapping'!H:H,0)),MATCH(A168, 'Wand Mapping'!G:G,0)),MATCH(A168, 'Wand Mapping'!F:F,0)),MATCH(A168, 'Wand Mapping'!E:E,0)),MATCH(A168, 'Wand Mapping'!D:D,0)),MATCH(A168, 'Wand Mapping'!C:C,0)),MATCH(A168, 'Wand Mapping'!B:B,0))</f>
        <v>50</v>
      </c>
      <c r="V168" s="9" t="str">
        <f>INDEX('Wand Mapping'!K:K, U168)</f>
        <v>wand_ai_480</v>
      </c>
      <c r="W168" s="9" t="str">
        <f t="shared" si="55"/>
        <v>wand_ai_480_AB</v>
      </c>
      <c r="Z168" s="9" t="str">
        <f t="shared" si="56"/>
        <v>wand_ai_480_AB</v>
      </c>
      <c r="AA168" s="9" t="b">
        <v>1</v>
      </c>
      <c r="AD168" s="9" t="b">
        <v>1</v>
      </c>
      <c r="AH168" s="9" t="b">
        <v>1</v>
      </c>
      <c r="AI168" s="9" t="b">
        <v>1</v>
      </c>
      <c r="AJ168" s="9" t="b">
        <v>1</v>
      </c>
      <c r="AK168" s="9" t="b">
        <v>1</v>
      </c>
      <c r="AL168" s="9" t="b">
        <v>1</v>
      </c>
      <c r="AM168" s="9" t="b">
        <v>1</v>
      </c>
      <c r="AZ168" s="55">
        <v>83066</v>
      </c>
      <c r="BA168" s="55">
        <v>83067</v>
      </c>
      <c r="BD168" s="9">
        <v>3066</v>
      </c>
      <c r="BE168" s="9">
        <f t="shared" si="52"/>
        <v>3067</v>
      </c>
      <c r="BF168" s="57" t="b">
        <f t="shared" si="58"/>
        <v>1</v>
      </c>
      <c r="BG168" s="57" t="b">
        <f t="shared" si="58"/>
        <v>1</v>
      </c>
    </row>
    <row r="169" spans="1:59">
      <c r="A169" s="29" t="s">
        <v>595</v>
      </c>
      <c r="B169" s="9" t="s">
        <v>1783</v>
      </c>
      <c r="C169" s="9">
        <v>3</v>
      </c>
      <c r="D169" s="9">
        <v>5</v>
      </c>
      <c r="E169" s="9" t="str">
        <f t="shared" si="57"/>
        <v>BZ-R405</v>
      </c>
      <c r="F169" s="9" t="s">
        <v>1633</v>
      </c>
      <c r="G169" s="9" t="s">
        <v>655</v>
      </c>
      <c r="H169" s="9" t="s">
        <v>654</v>
      </c>
      <c r="I169" s="9" t="s">
        <v>653</v>
      </c>
      <c r="J169" s="9" t="e">
        <f>MATCH($A169, 'Spells By School'!A:A, 0)</f>
        <v>#N/A</v>
      </c>
      <c r="K169" s="9">
        <f>MATCH($A169, 'Spells By School'!B:B, 0)</f>
        <v>30</v>
      </c>
      <c r="L169" s="9" t="e">
        <f>MATCH($A169, 'Spells By School'!C:C, 0)</f>
        <v>#N/A</v>
      </c>
      <c r="M169" s="9" t="e">
        <f>MATCH($A169, 'Spells By School'!D:D, 0)</f>
        <v>#N/A</v>
      </c>
      <c r="N169" s="9" t="e">
        <f>MATCH($A169, 'Spells By School'!E:E, 0)</f>
        <v>#N/A</v>
      </c>
      <c r="O169" s="9" t="e">
        <f>MATCH($A169, 'Spells By School'!F:F, 0)</f>
        <v>#N/A</v>
      </c>
      <c r="P169" s="9" t="e">
        <f ca="1">MATCH($A169, 'Spells By School'!G:G, 0)</f>
        <v>#N/A</v>
      </c>
      <c r="Q169" s="9" t="e">
        <f>MATCH($A169, 'Spells By School'!H:H, 0)</f>
        <v>#N/A</v>
      </c>
      <c r="R169" s="9" t="e">
        <f>MATCH($A169, 'Spells By School'!I:I, 0)</f>
        <v>#N/A</v>
      </c>
      <c r="S169" s="9" t="str">
        <f t="shared" si="53"/>
        <v>Conjuration</v>
      </c>
      <c r="T169" s="9" t="str">
        <f t="shared" si="54"/>
        <v>CO</v>
      </c>
      <c r="U169" s="9">
        <f>IF(ISNA($J169), IF(ISNA($K169), IF(ISNA($L169), IF(ISNA($M169), IF(ISNA($N169), IF(ISNA($O169), IF(ISNA($P169), IF(ISNA($Q169), IF(ISNA($R169), "###error###", MATCH(A169, 'Wand Mapping'!J:J,0)),MATCH(A169, 'Wand Mapping'!I:I,0)),MATCH(A169, 'Wand Mapping'!H:H,0)),MATCH(A169, 'Wand Mapping'!G:G,0)),MATCH(A169, 'Wand Mapping'!F:F,0)),MATCH(A169, 'Wand Mapping'!E:E,0)),MATCH(A169, 'Wand Mapping'!D:D,0)),MATCH(A169, 'Wand Mapping'!C:C,0)),MATCH(A169, 'Wand Mapping'!B:B,0))</f>
        <v>95</v>
      </c>
      <c r="V169" s="9" t="str">
        <f>INDEX('Wand Mapping'!K:K, U169)</f>
        <v>wand_ai_930</v>
      </c>
      <c r="W169" s="9" t="str">
        <f t="shared" si="55"/>
        <v>wand_ai_930_CO</v>
      </c>
      <c r="Z169" s="9" t="str">
        <f t="shared" si="56"/>
        <v>wand_ai_930_CO</v>
      </c>
      <c r="AA169" s="9" t="b">
        <v>1</v>
      </c>
      <c r="AC169" s="68" t="s">
        <v>2033</v>
      </c>
      <c r="AD169" s="9" t="b">
        <v>1</v>
      </c>
      <c r="AF169" s="68" t="s">
        <v>2033</v>
      </c>
      <c r="AG169" s="68" t="s">
        <v>2033</v>
      </c>
      <c r="AH169" s="9" t="b">
        <v>1</v>
      </c>
      <c r="AI169" s="9" t="b">
        <v>1</v>
      </c>
      <c r="AJ169" s="9" t="b">
        <v>1</v>
      </c>
      <c r="AK169" s="9" t="b">
        <v>1</v>
      </c>
      <c r="AL169" s="9" t="b">
        <v>1</v>
      </c>
      <c r="AM169" s="9" t="b">
        <v>1</v>
      </c>
      <c r="AZ169" s="55">
        <v>83068</v>
      </c>
      <c r="BA169" s="55">
        <v>83069</v>
      </c>
      <c r="BD169" s="9">
        <v>3068</v>
      </c>
      <c r="BE169" s="9">
        <f t="shared" si="52"/>
        <v>3069</v>
      </c>
      <c r="BF169" s="57" t="b">
        <f t="shared" si="58"/>
        <v>1</v>
      </c>
      <c r="BG169" s="57" t="b">
        <f t="shared" si="58"/>
        <v>1</v>
      </c>
    </row>
    <row r="170" spans="1:59">
      <c r="A170" s="9" t="s">
        <v>410</v>
      </c>
      <c r="B170" s="9" t="s">
        <v>1784</v>
      </c>
      <c r="C170" s="9">
        <v>3</v>
      </c>
      <c r="D170" s="9">
        <v>5</v>
      </c>
      <c r="E170" s="9" t="str">
        <f t="shared" si="57"/>
        <v>BZ-R505</v>
      </c>
      <c r="F170" s="9" t="s">
        <v>1634</v>
      </c>
      <c r="G170" s="9" t="s">
        <v>655</v>
      </c>
      <c r="H170" s="9" t="s">
        <v>654</v>
      </c>
      <c r="I170" s="9" t="s">
        <v>653</v>
      </c>
      <c r="J170" s="9" t="e">
        <f>MATCH($A170, 'Spells By School'!A:A, 0)</f>
        <v>#N/A</v>
      </c>
      <c r="K170" s="9" t="e">
        <f>MATCH($A170, 'Spells By School'!B:B, 0)</f>
        <v>#N/A</v>
      </c>
      <c r="L170" s="9" t="e">
        <f>MATCH($A170, 'Spells By School'!C:C, 0)</f>
        <v>#N/A</v>
      </c>
      <c r="M170" s="9">
        <f>MATCH($A170, 'Spells By School'!D:D, 0)</f>
        <v>86</v>
      </c>
      <c r="N170" s="9" t="e">
        <f>MATCH($A170, 'Spells By School'!E:E, 0)</f>
        <v>#N/A</v>
      </c>
      <c r="O170" s="9" t="e">
        <f>MATCH($A170, 'Spells By School'!F:F, 0)</f>
        <v>#N/A</v>
      </c>
      <c r="P170" s="9" t="e">
        <f ca="1">MATCH($A170, 'Spells By School'!G:G, 0)</f>
        <v>#N/A</v>
      </c>
      <c r="Q170" s="9" t="e">
        <f>MATCH($A170, 'Spells By School'!H:H, 0)</f>
        <v>#N/A</v>
      </c>
      <c r="R170" s="9" t="e">
        <f>MATCH($A170, 'Spells By School'!I:I, 0)</f>
        <v>#N/A</v>
      </c>
      <c r="S170" s="9" t="str">
        <f t="shared" si="53"/>
        <v>Transmutation</v>
      </c>
      <c r="T170" s="9" t="str">
        <f t="shared" si="54"/>
        <v>TR</v>
      </c>
      <c r="U170" s="9">
        <f>IF(ISNA($J170), IF(ISNA($K170), IF(ISNA($L170), IF(ISNA($M170), IF(ISNA($N170), IF(ISNA($O170), IF(ISNA($P170), IF(ISNA($Q170), IF(ISNA($R170), "###error###", MATCH(A170, 'Wand Mapping'!J:J,0)),MATCH(A170, 'Wand Mapping'!I:I,0)),MATCH(A170, 'Wand Mapping'!H:H,0)),MATCH(A170, 'Wand Mapping'!G:G,0)),MATCH(A170, 'Wand Mapping'!F:F,0)),MATCH(A170, 'Wand Mapping'!E:E,0)),MATCH(A170, 'Wand Mapping'!D:D,0)),MATCH(A170, 'Wand Mapping'!C:C,0)),MATCH(A170, 'Wand Mapping'!B:B,0))</f>
        <v>67</v>
      </c>
      <c r="V170" s="9" t="str">
        <f>INDEX('Wand Mapping'!K:K, U170)</f>
        <v>wand_ai_650</v>
      </c>
      <c r="W170" s="9" t="str">
        <f t="shared" si="55"/>
        <v>wand_ai_650_TR</v>
      </c>
      <c r="Z170" s="9" t="str">
        <f t="shared" si="56"/>
        <v>wand_ai_650_TR</v>
      </c>
      <c r="AA170" s="9" t="b">
        <v>1</v>
      </c>
      <c r="AD170" s="9" t="b">
        <v>1</v>
      </c>
      <c r="AH170" s="9" t="b">
        <v>1</v>
      </c>
      <c r="AI170" s="9" t="b">
        <v>1</v>
      </c>
      <c r="AJ170" s="9" t="b">
        <v>1</v>
      </c>
      <c r="AK170" s="9" t="b">
        <v>1</v>
      </c>
      <c r="AL170" s="9" t="b">
        <v>1</v>
      </c>
      <c r="AM170" s="9" t="b">
        <v>1</v>
      </c>
      <c r="AZ170" s="55">
        <v>83070</v>
      </c>
      <c r="BA170" s="55">
        <v>83071</v>
      </c>
      <c r="BD170" s="9">
        <v>3070</v>
      </c>
      <c r="BE170" s="9">
        <f t="shared" si="52"/>
        <v>3071</v>
      </c>
      <c r="BF170" s="57" t="b">
        <f t="shared" si="58"/>
        <v>1</v>
      </c>
      <c r="BG170" s="57" t="b">
        <f t="shared" si="58"/>
        <v>1</v>
      </c>
    </row>
    <row r="171" spans="1:59">
      <c r="A171" s="9" t="s">
        <v>340</v>
      </c>
      <c r="B171" s="9" t="s">
        <v>1785</v>
      </c>
      <c r="C171" s="9">
        <v>3</v>
      </c>
      <c r="D171" s="9">
        <v>5</v>
      </c>
      <c r="E171" s="9" t="str">
        <f t="shared" si="57"/>
        <v>BZ-R605</v>
      </c>
      <c r="F171" s="9" t="s">
        <v>1635</v>
      </c>
      <c r="G171" s="9" t="s">
        <v>655</v>
      </c>
      <c r="H171" s="9" t="s">
        <v>654</v>
      </c>
      <c r="I171" s="9" t="s">
        <v>653</v>
      </c>
      <c r="J171" s="9">
        <f>MATCH($A171, 'Spells By School'!A:A, 0)</f>
        <v>24</v>
      </c>
      <c r="K171" s="9" t="e">
        <f>MATCH($A171, 'Spells By School'!B:B, 0)</f>
        <v>#N/A</v>
      </c>
      <c r="L171" s="9" t="e">
        <f>MATCH($A171, 'Spells By School'!C:C, 0)</f>
        <v>#N/A</v>
      </c>
      <c r="M171" s="9" t="e">
        <f>MATCH($A171, 'Spells By School'!D:D, 0)</f>
        <v>#N/A</v>
      </c>
      <c r="N171" s="9" t="e">
        <f>MATCH($A171, 'Spells By School'!E:E, 0)</f>
        <v>#N/A</v>
      </c>
      <c r="O171" s="9" t="e">
        <f>MATCH($A171, 'Spells By School'!F:F, 0)</f>
        <v>#N/A</v>
      </c>
      <c r="P171" s="9" t="e">
        <f ca="1">MATCH($A171, 'Spells By School'!G:G, 0)</f>
        <v>#N/A</v>
      </c>
      <c r="Q171" s="9" t="e">
        <f>MATCH($A171, 'Spells By School'!H:H, 0)</f>
        <v>#N/A</v>
      </c>
      <c r="R171" s="9" t="e">
        <f>MATCH($A171, 'Spells By School'!I:I, 0)</f>
        <v>#N/A</v>
      </c>
      <c r="S171" s="9" t="str">
        <f t="shared" si="53"/>
        <v>Abjuration</v>
      </c>
      <c r="T171" s="9" t="str">
        <f t="shared" si="54"/>
        <v>AB</v>
      </c>
      <c r="U171" s="9">
        <f>IF(ISNA($J171), IF(ISNA($K171), IF(ISNA($L171), IF(ISNA($M171), IF(ISNA($N171), IF(ISNA($O171), IF(ISNA($P171), IF(ISNA($Q171), IF(ISNA($R171), "###error###", MATCH(A171, 'Wand Mapping'!J:J,0)),MATCH(A171, 'Wand Mapping'!I:I,0)),MATCH(A171, 'Wand Mapping'!H:H,0)),MATCH(A171, 'Wand Mapping'!G:G,0)),MATCH(A171, 'Wand Mapping'!F:F,0)),MATCH(A171, 'Wand Mapping'!E:E,0)),MATCH(A171, 'Wand Mapping'!D:D,0)),MATCH(A171, 'Wand Mapping'!C:C,0)),MATCH(A171, 'Wand Mapping'!B:B,0))</f>
        <v>56</v>
      </c>
      <c r="V171" s="9" t="str">
        <f>INDEX('Wand Mapping'!K:K, U171)</f>
        <v>wand_ai_540</v>
      </c>
      <c r="W171" s="9" t="str">
        <f t="shared" si="55"/>
        <v>wand_ai_540_AB</v>
      </c>
      <c r="Z171" s="9" t="str">
        <f t="shared" si="56"/>
        <v>wand_ai_540_AB</v>
      </c>
      <c r="AA171" s="9" t="b">
        <v>1</v>
      </c>
      <c r="AD171" s="9" t="b">
        <v>1</v>
      </c>
      <c r="AH171" s="9" t="b">
        <v>1</v>
      </c>
      <c r="AI171" s="9" t="b">
        <v>1</v>
      </c>
      <c r="AJ171" s="9" t="b">
        <v>1</v>
      </c>
      <c r="AK171" s="9" t="b">
        <v>1</v>
      </c>
      <c r="AL171" s="9" t="b">
        <v>1</v>
      </c>
      <c r="AM171" s="9" t="b">
        <v>1</v>
      </c>
      <c r="AZ171" s="55">
        <v>83072</v>
      </c>
      <c r="BA171" s="55">
        <v>83073</v>
      </c>
      <c r="BD171" s="9">
        <v>3072</v>
      </c>
      <c r="BE171" s="9">
        <f t="shared" si="52"/>
        <v>3073</v>
      </c>
      <c r="BF171" s="57" t="b">
        <f t="shared" si="58"/>
        <v>1</v>
      </c>
      <c r="BG171" s="57" t="b">
        <f t="shared" si="58"/>
        <v>1</v>
      </c>
    </row>
    <row r="172" spans="1:59">
      <c r="A172" s="9" t="s">
        <v>135</v>
      </c>
      <c r="B172" s="9" t="s">
        <v>1712</v>
      </c>
      <c r="C172" s="9">
        <v>3</v>
      </c>
      <c r="D172" s="9">
        <v>5</v>
      </c>
      <c r="E172" s="9" t="str">
        <f t="shared" si="57"/>
        <v>BZ-OR05</v>
      </c>
      <c r="F172" s="9" t="s">
        <v>1535</v>
      </c>
      <c r="G172" s="9" t="s">
        <v>655</v>
      </c>
      <c r="H172" s="9" t="s">
        <v>654</v>
      </c>
      <c r="J172" s="9" t="e">
        <f>MATCH($A172, 'Spells By School'!A:A, 0)</f>
        <v>#N/A</v>
      </c>
      <c r="K172" s="9">
        <f>MATCH($A172, 'Spells By School'!B:B, 0)</f>
        <v>48</v>
      </c>
      <c r="L172" s="9" t="e">
        <f>MATCH($A172, 'Spells By School'!C:C, 0)</f>
        <v>#N/A</v>
      </c>
      <c r="M172" s="9" t="e">
        <f>MATCH($A172, 'Spells By School'!D:D, 0)</f>
        <v>#N/A</v>
      </c>
      <c r="N172" s="9" t="e">
        <f>MATCH($A172, 'Spells By School'!E:E, 0)</f>
        <v>#N/A</v>
      </c>
      <c r="O172" s="9" t="e">
        <f>MATCH($A172, 'Spells By School'!F:F, 0)</f>
        <v>#N/A</v>
      </c>
      <c r="P172" s="9" t="e">
        <f ca="1">MATCH($A172, 'Spells By School'!G:G, 0)</f>
        <v>#N/A</v>
      </c>
      <c r="Q172" s="9" t="e">
        <f>MATCH($A172, 'Spells By School'!H:H, 0)</f>
        <v>#N/A</v>
      </c>
      <c r="R172" s="9" t="e">
        <f>MATCH($A172, 'Spells By School'!I:I, 0)</f>
        <v>#N/A</v>
      </c>
      <c r="S172" s="9" t="str">
        <f t="shared" si="53"/>
        <v>Conjuration</v>
      </c>
      <c r="T172" s="9" t="str">
        <f t="shared" si="54"/>
        <v>CO</v>
      </c>
      <c r="U172" s="9">
        <f>IF(ISNA($J172), IF(ISNA($K172), IF(ISNA($L172), IF(ISNA($M172), IF(ISNA($N172), IF(ISNA($O172), IF(ISNA($P172), IF(ISNA($Q172), IF(ISNA($R172), "###error###", MATCH(A172, 'Wand Mapping'!J:J,0)),MATCH(A172, 'Wand Mapping'!I:I,0)),MATCH(A172, 'Wand Mapping'!H:H,0)),MATCH(A172, 'Wand Mapping'!G:G,0)),MATCH(A172, 'Wand Mapping'!F:F,0)),MATCH(A172, 'Wand Mapping'!E:E,0)),MATCH(A172, 'Wand Mapping'!D:D,0)),MATCH(A172, 'Wand Mapping'!C:C,0)),MATCH(A172, 'Wand Mapping'!B:B,0))</f>
        <v>24</v>
      </c>
      <c r="V172" s="9" t="str">
        <f>INDEX('Wand Mapping'!K:K, U172)</f>
        <v>wand_ai_220</v>
      </c>
      <c r="W172" s="9" t="str">
        <f t="shared" si="55"/>
        <v>wand_ai_220_CO</v>
      </c>
      <c r="Z172" s="9" t="str">
        <f t="shared" si="56"/>
        <v>wand_ai_220_CO</v>
      </c>
      <c r="AA172" s="9" t="b">
        <v>1</v>
      </c>
      <c r="AD172" s="9" t="b">
        <v>1</v>
      </c>
      <c r="AH172" s="9" t="b">
        <v>1</v>
      </c>
      <c r="AI172" s="9" t="b">
        <v>1</v>
      </c>
      <c r="AJ172" s="9" t="b">
        <v>1</v>
      </c>
      <c r="AK172" s="9" t="b">
        <v>1</v>
      </c>
      <c r="AL172" s="9" t="b">
        <v>1</v>
      </c>
      <c r="AM172" s="9" t="b">
        <v>1</v>
      </c>
      <c r="AZ172" s="55">
        <v>83074</v>
      </c>
      <c r="BA172" s="55">
        <v>83075</v>
      </c>
      <c r="BD172" s="9">
        <v>3074</v>
      </c>
      <c r="BE172" s="9">
        <f t="shared" si="52"/>
        <v>3075</v>
      </c>
      <c r="BF172" s="57" t="b">
        <f t="shared" si="58"/>
        <v>1</v>
      </c>
      <c r="BG172" s="57" t="b">
        <f t="shared" si="58"/>
        <v>1</v>
      </c>
    </row>
    <row r="173" spans="1:59">
      <c r="A173" s="9" t="s">
        <v>380</v>
      </c>
      <c r="B173" s="9" t="s">
        <v>1027</v>
      </c>
      <c r="C173" s="9">
        <v>3</v>
      </c>
      <c r="D173" s="9">
        <v>5</v>
      </c>
      <c r="E173" s="9" t="str">
        <f t="shared" si="57"/>
        <v>BZ-3H05</v>
      </c>
      <c r="F173" s="9" t="s">
        <v>923</v>
      </c>
      <c r="G173" s="9" t="s">
        <v>655</v>
      </c>
      <c r="H173" s="9" t="s">
        <v>652</v>
      </c>
      <c r="J173" s="9" t="e">
        <f>MATCH($A173, 'Spells By School'!A:A, 0)</f>
        <v>#N/A</v>
      </c>
      <c r="K173" s="9" t="e">
        <f>MATCH($A173, 'Spells By School'!B:B, 0)</f>
        <v>#N/A</v>
      </c>
      <c r="L173" s="9" t="e">
        <f>MATCH($A173, 'Spells By School'!C:C, 0)</f>
        <v>#N/A</v>
      </c>
      <c r="M173" s="9" t="e">
        <f>MATCH($A173, 'Spells By School'!D:D, 0)</f>
        <v>#N/A</v>
      </c>
      <c r="N173" s="9" t="e">
        <f>MATCH($A173, 'Spells By School'!E:E, 0)</f>
        <v>#N/A</v>
      </c>
      <c r="O173" s="9" t="e">
        <f>MATCH($A173, 'Spells By School'!F:F, 0)</f>
        <v>#N/A</v>
      </c>
      <c r="P173" s="9">
        <f ca="1">MATCH($A173, 'Spells By School'!G:G, 0)</f>
        <v>4</v>
      </c>
      <c r="Q173" s="9" t="e">
        <f>MATCH($A173, 'Spells By School'!H:H, 0)</f>
        <v>#N/A</v>
      </c>
      <c r="R173" s="9" t="e">
        <f>MATCH($A173, 'Spells By School'!I:I, 0)</f>
        <v>#N/A</v>
      </c>
      <c r="S173" s="9" t="str">
        <f t="shared" ca="1" si="53"/>
        <v>Necromancy</v>
      </c>
      <c r="T173" s="9" t="str">
        <f t="shared" ca="1" si="54"/>
        <v>NE</v>
      </c>
      <c r="U173" s="9">
        <f ca="1">IF(ISNA($J173), IF(ISNA($K173), IF(ISNA($L173), IF(ISNA($M173), IF(ISNA($N173), IF(ISNA($O173), IF(ISNA($P173), IF(ISNA($Q173), IF(ISNA($R173), "###error###", MATCH(A173, 'Wand Mapping'!J:J,0)),MATCH(A173, 'Wand Mapping'!I:I,0)),MATCH(A173, 'Wand Mapping'!H:H,0)),MATCH(A173, 'Wand Mapping'!G:G,0)),MATCH(A173, 'Wand Mapping'!F:F,0)),MATCH(A173, 'Wand Mapping'!E:E,0)),MATCH(A173, 'Wand Mapping'!D:D,0)),MATCH(A173, 'Wand Mapping'!C:C,0)),MATCH(A173, 'Wand Mapping'!B:B,0))</f>
        <v>62</v>
      </c>
      <c r="V173" s="9" t="str">
        <f ca="1">INDEX('Wand Mapping'!K:K, U173)</f>
        <v>wand_ai_600</v>
      </c>
      <c r="W173" s="9" t="str">
        <f t="shared" ca="1" si="55"/>
        <v>wand_ai_600_NE</v>
      </c>
      <c r="Z173" s="9" t="str">
        <f t="shared" ca="1" si="56"/>
        <v>wand_ai_600_NE</v>
      </c>
      <c r="AB173" s="9" t="b">
        <v>1</v>
      </c>
      <c r="AE173" s="9" t="b">
        <v>1</v>
      </c>
      <c r="AH173" s="9" t="b">
        <v>1</v>
      </c>
      <c r="AI173" s="9" t="b">
        <v>1</v>
      </c>
      <c r="AJ173" s="9" t="b">
        <v>1</v>
      </c>
      <c r="AK173" s="9" t="b">
        <v>1</v>
      </c>
      <c r="AL173" s="9" t="b">
        <v>1</v>
      </c>
      <c r="AM173" s="9" t="b">
        <v>1</v>
      </c>
      <c r="AX173" s="55">
        <v>73500</v>
      </c>
      <c r="AY173" s="55">
        <v>73501</v>
      </c>
      <c r="AZ173" s="55">
        <v>83500</v>
      </c>
      <c r="BA173" s="55">
        <v>83501</v>
      </c>
      <c r="BD173" s="9">
        <v>3500</v>
      </c>
      <c r="BE173" s="9">
        <f t="shared" si="52"/>
        <v>3501</v>
      </c>
      <c r="BF173" s="57" t="b">
        <f t="shared" si="58"/>
        <v>1</v>
      </c>
      <c r="BG173" s="57" t="b">
        <f t="shared" si="58"/>
        <v>1</v>
      </c>
    </row>
    <row r="174" spans="1:59">
      <c r="A174" s="67" t="s">
        <v>2046</v>
      </c>
      <c r="AB174" s="9" t="b">
        <v>1</v>
      </c>
      <c r="AE174" s="9" t="b">
        <v>1</v>
      </c>
      <c r="AH174" s="9" t="b">
        <v>1</v>
      </c>
      <c r="AI174" s="9" t="b">
        <v>1</v>
      </c>
      <c r="AJ174" s="9" t="b">
        <v>1</v>
      </c>
      <c r="AK174" s="9" t="b">
        <v>1</v>
      </c>
      <c r="AL174" s="9" t="b">
        <v>1</v>
      </c>
      <c r="AM174" s="9" t="b">
        <v>1</v>
      </c>
      <c r="AX174" s="55"/>
      <c r="AY174" s="55"/>
      <c r="AZ174" s="55"/>
      <c r="BA174" s="55"/>
      <c r="BB174" s="55">
        <v>93502</v>
      </c>
      <c r="BC174" s="55">
        <v>93503</v>
      </c>
      <c r="BD174" s="9">
        <v>3502</v>
      </c>
      <c r="BE174" s="9">
        <f t="shared" ref="BE174:BE205" si="59">IF(BD174="", "", BD174+1)</f>
        <v>3503</v>
      </c>
      <c r="BF174" s="57" t="b">
        <f t="shared" si="58"/>
        <v>1</v>
      </c>
      <c r="BG174" s="57" t="b">
        <f t="shared" si="58"/>
        <v>1</v>
      </c>
    </row>
    <row r="175" spans="1:59">
      <c r="A175" s="67" t="s">
        <v>2051</v>
      </c>
      <c r="AB175" s="9" t="b">
        <v>1</v>
      </c>
      <c r="AE175" s="9" t="b">
        <v>1</v>
      </c>
      <c r="AH175" s="9" t="b">
        <v>1</v>
      </c>
      <c r="AI175" s="9" t="b">
        <v>1</v>
      </c>
      <c r="AJ175" s="9" t="b">
        <v>1</v>
      </c>
      <c r="AK175" s="9" t="b">
        <v>1</v>
      </c>
      <c r="AL175" s="9" t="b">
        <v>1</v>
      </c>
      <c r="AM175" s="9" t="b">
        <v>1</v>
      </c>
      <c r="AV175" s="55"/>
      <c r="AW175" s="55"/>
      <c r="BB175" s="55">
        <v>93504</v>
      </c>
      <c r="BC175" s="55">
        <v>93505</v>
      </c>
      <c r="BD175" s="9">
        <v>3504</v>
      </c>
      <c r="BE175" s="9">
        <f t="shared" si="59"/>
        <v>3505</v>
      </c>
      <c r="BF175" s="57" t="b">
        <f>AND(
OR(ISBLANK(AV175), AND(MOD(AV175, 10000) = BD175, QUOTIENT(AV175, 10000) = 6)),
OR(ISBLANK(AX175), AND(MOD(AX175, 10000) = BD175, QUOTIENT(AX175, 10000) = 7)),
OR(ISBLANK(AZ175), AND(MOD(AZ175, 10000) = BD175, QUOTIENT(AZ175, 10000) = 8)),
OR(ISBLANK(BB175), AND(MOD(BB175, 10000) = BD175, QUOTIENT(BB175, 10000) = 9))
)</f>
        <v>1</v>
      </c>
      <c r="BG175" s="57" t="b">
        <f>AND(
OR(ISBLANK(AW175), AND(MOD(AW175, 10000) = BE175, QUOTIENT(AW175, 10000) = 6)),
OR(ISBLANK(AY175), AND(MOD(AY175, 10000) = BE175, QUOTIENT(AY175, 10000) = 7)),
OR(ISBLANK(BA175), AND(MOD(BA175, 10000) = BE175, QUOTIENT(BA175, 10000) = 8)),
OR(ISBLANK(BC175), AND(MOD(BC175, 10000) = BE175, QUOTIENT(BC175, 10000) = 9))
)</f>
        <v>1</v>
      </c>
    </row>
    <row r="176" spans="1:59">
      <c r="A176" s="67" t="s">
        <v>2048</v>
      </c>
      <c r="AB176" s="9" t="b">
        <v>1</v>
      </c>
      <c r="AE176" s="9" t="b">
        <v>1</v>
      </c>
      <c r="AH176" s="9" t="b">
        <v>1</v>
      </c>
      <c r="AI176" s="9" t="b">
        <v>1</v>
      </c>
      <c r="AJ176" s="9" t="b">
        <v>1</v>
      </c>
      <c r="AK176" s="9" t="b">
        <v>1</v>
      </c>
      <c r="AL176" s="9" t="b">
        <v>1</v>
      </c>
      <c r="AM176" s="9" t="b">
        <v>1</v>
      </c>
      <c r="AV176" s="55">
        <v>63506</v>
      </c>
      <c r="AW176" s="55">
        <v>63507</v>
      </c>
      <c r="BD176" s="9">
        <v>3506</v>
      </c>
      <c r="BE176" s="9">
        <f t="shared" si="59"/>
        <v>3507</v>
      </c>
      <c r="BF176" s="57" t="b">
        <f t="shared" ref="BF176:BG196" si="60">AND(
OR(ISBLANK(AV176), AND(MOD(AV176, 10000) = BD176, QUOTIENT(AV176, 10000) = 6)),
OR(ISBLANK(AX176), AND(MOD(AX176, 10000) = BD176, QUOTIENT(AX176, 10000) = 7)),
OR(ISBLANK(AZ176), AND(MOD(AZ176, 10000) = BD176, QUOTIENT(AZ176, 10000) = 8)),
OR(ISBLANK(BB176), AND(MOD(BB176, 10000) = BD176, QUOTIENT(BB176, 10000) = 9))
)</f>
        <v>1</v>
      </c>
      <c r="BG176" s="57" t="b">
        <f t="shared" si="60"/>
        <v>1</v>
      </c>
    </row>
    <row r="177" spans="1:59">
      <c r="A177" s="67" t="s">
        <v>2049</v>
      </c>
      <c r="AB177" s="9" t="b">
        <v>1</v>
      </c>
      <c r="AE177" s="9" t="b">
        <v>1</v>
      </c>
      <c r="AH177" s="9" t="b">
        <v>1</v>
      </c>
      <c r="AI177" s="9" t="b">
        <v>1</v>
      </c>
      <c r="AJ177" s="9" t="b">
        <v>1</v>
      </c>
      <c r="AK177" s="9" t="b">
        <v>1</v>
      </c>
      <c r="AL177" s="9" t="b">
        <v>1</v>
      </c>
      <c r="AM177" s="9" t="b">
        <v>1</v>
      </c>
      <c r="AV177" s="55">
        <v>63508</v>
      </c>
      <c r="AW177" s="55">
        <v>63509</v>
      </c>
      <c r="BD177" s="9">
        <v>3508</v>
      </c>
      <c r="BE177" s="9">
        <f t="shared" si="59"/>
        <v>3509</v>
      </c>
      <c r="BF177" s="57" t="b">
        <f t="shared" si="60"/>
        <v>1</v>
      </c>
      <c r="BG177" s="57" t="b">
        <f t="shared" si="60"/>
        <v>1</v>
      </c>
    </row>
    <row r="178" spans="1:59">
      <c r="A178" s="67" t="s">
        <v>2047</v>
      </c>
      <c r="AB178" s="9" t="b">
        <v>1</v>
      </c>
      <c r="AE178" s="9" t="b">
        <v>1</v>
      </c>
      <c r="AH178" s="9" t="b">
        <v>1</v>
      </c>
      <c r="AI178" s="9" t="b">
        <v>1</v>
      </c>
      <c r="AJ178" s="9" t="b">
        <v>1</v>
      </c>
      <c r="AK178" s="9" t="b">
        <v>1</v>
      </c>
      <c r="AL178" s="9" t="b">
        <v>1</v>
      </c>
      <c r="AM178" s="9" t="b">
        <v>1</v>
      </c>
      <c r="AV178" s="55">
        <v>63510</v>
      </c>
      <c r="AW178" s="55">
        <v>63511</v>
      </c>
      <c r="BD178" s="9">
        <v>3510</v>
      </c>
      <c r="BE178" s="9">
        <f t="shared" si="59"/>
        <v>3511</v>
      </c>
      <c r="BF178" s="57" t="b">
        <f t="shared" si="60"/>
        <v>1</v>
      </c>
      <c r="BG178" s="57" t="b">
        <f t="shared" si="60"/>
        <v>1</v>
      </c>
    </row>
    <row r="179" spans="1:59">
      <c r="A179" s="67" t="s">
        <v>2050</v>
      </c>
      <c r="AB179" s="9" t="b">
        <v>1</v>
      </c>
      <c r="AE179" s="9" t="b">
        <v>1</v>
      </c>
      <c r="AH179" s="9" t="b">
        <v>1</v>
      </c>
      <c r="AI179" s="9" t="b">
        <v>1</v>
      </c>
      <c r="AJ179" s="9" t="b">
        <v>1</v>
      </c>
      <c r="AK179" s="9" t="b">
        <v>1</v>
      </c>
      <c r="AL179" s="9" t="b">
        <v>1</v>
      </c>
      <c r="AM179" s="9" t="b">
        <v>1</v>
      </c>
      <c r="AV179" s="55">
        <v>63512</v>
      </c>
      <c r="AW179" s="55">
        <v>63513</v>
      </c>
      <c r="BD179" s="9">
        <v>3512</v>
      </c>
      <c r="BE179" s="9">
        <f t="shared" si="59"/>
        <v>3513</v>
      </c>
      <c r="BF179" s="57" t="b">
        <f t="shared" si="60"/>
        <v>1</v>
      </c>
      <c r="BG179" s="57" t="b">
        <f t="shared" si="60"/>
        <v>1</v>
      </c>
    </row>
    <row r="180" spans="1:59">
      <c r="A180" s="9" t="s">
        <v>553</v>
      </c>
      <c r="B180" s="9" t="s">
        <v>1028</v>
      </c>
      <c r="C180" s="9">
        <v>3</v>
      </c>
      <c r="D180" s="9">
        <v>5</v>
      </c>
      <c r="E180" s="9" t="str">
        <f t="shared" ref="E180:E205" si="61">_xlfn.CONCAT(B180, RIGHT(_xlfn.CONCAT("0", D180), 2))</f>
        <v>BZ-3I05</v>
      </c>
      <c r="F180" s="9" t="s">
        <v>924</v>
      </c>
      <c r="G180" s="9" t="s">
        <v>655</v>
      </c>
      <c r="H180" s="9" t="s">
        <v>652</v>
      </c>
      <c r="J180" s="9" t="e">
        <f>MATCH($A180, 'Spells By School'!A:A, 0)</f>
        <v>#N/A</v>
      </c>
      <c r="K180" s="9" t="e">
        <f>MATCH($A180, 'Spells By School'!B:B, 0)</f>
        <v>#N/A</v>
      </c>
      <c r="L180" s="9" t="e">
        <f>MATCH($A180, 'Spells By School'!C:C, 0)</f>
        <v>#N/A</v>
      </c>
      <c r="M180" s="9">
        <f>MATCH($A180, 'Spells By School'!D:D, 0)</f>
        <v>9</v>
      </c>
      <c r="N180" s="9" t="e">
        <f>MATCH($A180, 'Spells By School'!E:E, 0)</f>
        <v>#N/A</v>
      </c>
      <c r="O180" s="9" t="e">
        <f>MATCH($A180, 'Spells By School'!F:F, 0)</f>
        <v>#N/A</v>
      </c>
      <c r="P180" s="9" t="e">
        <f ca="1">MATCH($A180, 'Spells By School'!G:G, 0)</f>
        <v>#N/A</v>
      </c>
      <c r="Q180" s="9" t="e">
        <f>MATCH($A180, 'Spells By School'!H:H, 0)</f>
        <v>#N/A</v>
      </c>
      <c r="R180" s="9" t="e">
        <f>MATCH($A180, 'Spells By School'!I:I, 0)</f>
        <v>#N/A</v>
      </c>
      <c r="S180" s="9" t="str">
        <f>IF(ISNA($J180), IF(ISNA($K180), IF(ISNA($L180), IF(ISNA($M180), IF(ISNA($N180), IF(ISNA($O180), IF(ISNA($P180), IF(ISNA($Q180), IF(ISNA($R180), "###error###", R$1),Q$1),P$1),O$1),N$1),M$1),L$1),K$1),J$1)</f>
        <v>Transmutation</v>
      </c>
      <c r="T180" s="9" t="str">
        <f>IF(ISNA($J180), IF(ISNA($K180), IF(ISNA($L180), IF(ISNA($M180), IF(ISNA($N180), IF(ISNA($O180), IF(ISNA($P180), IF(ISNA($Q180), IF(ISNA($R180), "###error###", "WM"),"IL"),"NE"),"EN"),"EV"),"TR"),"DI"),"CO"),"AB")</f>
        <v>TR</v>
      </c>
      <c r="U180" s="9">
        <f>IF(ISNA($J180), IF(ISNA($K180), IF(ISNA($L180), IF(ISNA($M180), IF(ISNA($N180), IF(ISNA($O180), IF(ISNA($P180), IF(ISNA($Q180), IF(ISNA($R180), "###error###", MATCH(A180, 'Wand Mapping'!J:J,0)),MATCH(A180, 'Wand Mapping'!I:I,0)),MATCH(A180, 'Wand Mapping'!H:H,0)),MATCH(A180, 'Wand Mapping'!G:G,0)),MATCH(A180, 'Wand Mapping'!F:F,0)),MATCH(A180, 'Wand Mapping'!E:E,0)),MATCH(A180, 'Wand Mapping'!D:D,0)),MATCH(A180, 'Wand Mapping'!C:C,0)),MATCH(A180, 'Wand Mapping'!B:B,0))</f>
        <v>88</v>
      </c>
      <c r="V180" s="9" t="str">
        <f>INDEX('Wand Mapping'!K:K, U180)</f>
        <v>wand_ai_860</v>
      </c>
      <c r="W180" s="9" t="str">
        <f>_xlfn.CONCAT(V180, "_", T180)</f>
        <v>wand_ai_860_TR</v>
      </c>
      <c r="Z180" s="9" t="str">
        <f>IF(ISBLANK(X180), W180, X180)</f>
        <v>wand_ai_860_TR</v>
      </c>
      <c r="AC180" s="9" t="b">
        <v>1</v>
      </c>
      <c r="AF180" s="9" t="b">
        <v>1</v>
      </c>
      <c r="AG180" s="9" t="b">
        <v>1</v>
      </c>
      <c r="AH180" s="9" t="b">
        <v>1</v>
      </c>
      <c r="AI180" s="9" t="b">
        <v>1</v>
      </c>
      <c r="AJ180" s="9" t="b">
        <v>1</v>
      </c>
      <c r="AK180" s="9" t="b">
        <v>1</v>
      </c>
      <c r="AL180" s="9" t="b">
        <v>1</v>
      </c>
      <c r="AM180" s="9" t="b">
        <v>1</v>
      </c>
      <c r="AV180" s="55">
        <v>63514</v>
      </c>
      <c r="AW180" s="55">
        <v>63515</v>
      </c>
      <c r="AX180" s="55">
        <v>73514</v>
      </c>
      <c r="AY180" s="55">
        <v>73515</v>
      </c>
      <c r="BB180" s="55">
        <v>93514</v>
      </c>
      <c r="BC180" s="55">
        <v>93515</v>
      </c>
      <c r="BD180" s="9">
        <v>3514</v>
      </c>
      <c r="BE180" s="9">
        <f t="shared" si="59"/>
        <v>3515</v>
      </c>
      <c r="BF180" s="57" t="b">
        <f t="shared" si="60"/>
        <v>1</v>
      </c>
      <c r="BG180" s="57" t="b">
        <f t="shared" si="60"/>
        <v>1</v>
      </c>
    </row>
    <row r="181" spans="1:59">
      <c r="A181" s="9" t="s">
        <v>632</v>
      </c>
      <c r="B181" s="9" t="s">
        <v>1030</v>
      </c>
      <c r="C181" s="9">
        <v>3</v>
      </c>
      <c r="D181" s="9">
        <v>5</v>
      </c>
      <c r="E181" s="9" t="str">
        <f t="shared" si="61"/>
        <v>BZ-3K05</v>
      </c>
      <c r="F181" s="9" t="s">
        <v>926</v>
      </c>
      <c r="G181" s="9" t="s">
        <v>655</v>
      </c>
      <c r="H181" s="9" t="s">
        <v>652</v>
      </c>
      <c r="J181" s="9">
        <f>MATCH($A181, 'Spells By School'!A:A, 0)</f>
        <v>22</v>
      </c>
      <c r="K181" s="9" t="e">
        <f>MATCH($A181, 'Spells By School'!B:B, 0)</f>
        <v>#N/A</v>
      </c>
      <c r="L181" s="9" t="e">
        <f>MATCH($A181, 'Spells By School'!C:C, 0)</f>
        <v>#N/A</v>
      </c>
      <c r="M181" s="9" t="e">
        <f>MATCH($A181, 'Spells By School'!D:D, 0)</f>
        <v>#N/A</v>
      </c>
      <c r="N181" s="9" t="e">
        <f>MATCH($A181, 'Spells By School'!E:E, 0)</f>
        <v>#N/A</v>
      </c>
      <c r="O181" s="9" t="e">
        <f>MATCH($A181, 'Spells By School'!F:F, 0)</f>
        <v>#N/A</v>
      </c>
      <c r="P181" s="9" t="e">
        <f ca="1">MATCH($A181, 'Spells By School'!G:G, 0)</f>
        <v>#N/A</v>
      </c>
      <c r="Q181" s="9" t="e">
        <f>MATCH($A181, 'Spells By School'!H:H, 0)</f>
        <v>#N/A</v>
      </c>
      <c r="R181" s="9" t="e">
        <f>MATCH($A181, 'Spells By School'!I:I, 0)</f>
        <v>#N/A</v>
      </c>
      <c r="S181" s="9" t="str">
        <f>IF(ISNA($J181), IF(ISNA($K181), IF(ISNA($L181), IF(ISNA($M181), IF(ISNA($N181), IF(ISNA($O181), IF(ISNA($P181), IF(ISNA($Q181), IF(ISNA($R181), "###error###", R$1),Q$1),P$1),O$1),N$1),M$1),L$1),K$1),J$1)</f>
        <v>Abjuration</v>
      </c>
      <c r="T181" s="9" t="str">
        <f>IF(ISNA($J181), IF(ISNA($K181), IF(ISNA($L181), IF(ISNA($M181), IF(ISNA($N181), IF(ISNA($O181), IF(ISNA($P181), IF(ISNA($Q181), IF(ISNA($R181), "###error###", "WM"),"IL"),"NE"),"EN"),"EV"),"TR"),"DI"),"CO"),"AB")</f>
        <v>AB</v>
      </c>
      <c r="U181" s="9">
        <f>IF(ISNA($J181), IF(ISNA($K181), IF(ISNA($L181), IF(ISNA($M181), IF(ISNA($N181), IF(ISNA($O181), IF(ISNA($P181), IF(ISNA($Q181), IF(ISNA($R181), "###error###", MATCH(A181, 'Wand Mapping'!J:J,0)),MATCH(A181, 'Wand Mapping'!I:I,0)),MATCH(A181, 'Wand Mapping'!H:H,0)),MATCH(A181, 'Wand Mapping'!G:G,0)),MATCH(A181, 'Wand Mapping'!F:F,0)),MATCH(A181, 'Wand Mapping'!E:E,0)),MATCH(A181, 'Wand Mapping'!D:D,0)),MATCH(A181, 'Wand Mapping'!C:C,0)),MATCH(A181, 'Wand Mapping'!B:B,0))</f>
        <v>101</v>
      </c>
      <c r="V181" s="9" t="str">
        <f>INDEX('Wand Mapping'!K:K, U181)</f>
        <v>wand_ai_990</v>
      </c>
      <c r="W181" s="9" t="str">
        <f>_xlfn.CONCAT(V181, "_", T181)</f>
        <v>wand_ai_990_AB</v>
      </c>
      <c r="Z181" s="9" t="str">
        <f>IF(ISBLANK(X181), W181, X181)</f>
        <v>wand_ai_990_AB</v>
      </c>
      <c r="AB181" s="9" t="b">
        <v>1</v>
      </c>
      <c r="AE181" s="9" t="b">
        <v>1</v>
      </c>
      <c r="AH181" s="9" t="b">
        <v>1</v>
      </c>
      <c r="AI181" s="9" t="b">
        <v>1</v>
      </c>
      <c r="AJ181" s="9" t="b">
        <v>1</v>
      </c>
      <c r="AK181" s="9" t="b">
        <v>1</v>
      </c>
      <c r="AL181" s="9" t="b">
        <v>1</v>
      </c>
      <c r="AM181" s="9" t="b">
        <v>1</v>
      </c>
      <c r="AV181" s="55">
        <v>63516</v>
      </c>
      <c r="AW181" s="55">
        <v>63517</v>
      </c>
      <c r="AX181" s="55">
        <v>73516</v>
      </c>
      <c r="AY181" s="55">
        <v>73517</v>
      </c>
      <c r="BB181" s="55">
        <v>93516</v>
      </c>
      <c r="BC181" s="55">
        <v>93517</v>
      </c>
      <c r="BD181" s="9">
        <v>3516</v>
      </c>
      <c r="BE181" s="9">
        <f t="shared" si="59"/>
        <v>3517</v>
      </c>
      <c r="BF181" s="57" t="b">
        <f t="shared" si="60"/>
        <v>1</v>
      </c>
      <c r="BG181" s="57" t="b">
        <f t="shared" si="60"/>
        <v>1</v>
      </c>
    </row>
    <row r="182" spans="1:59">
      <c r="A182" s="9" t="s">
        <v>636</v>
      </c>
      <c r="B182" s="9" t="s">
        <v>1031</v>
      </c>
      <c r="C182" s="9">
        <v>3</v>
      </c>
      <c r="D182" s="9">
        <v>5</v>
      </c>
      <c r="E182" s="9" t="str">
        <f t="shared" si="61"/>
        <v>BZ-3L05</v>
      </c>
      <c r="F182" s="9" t="s">
        <v>927</v>
      </c>
      <c r="G182" s="9" t="s">
        <v>655</v>
      </c>
      <c r="H182" s="9" t="s">
        <v>652</v>
      </c>
      <c r="J182" s="9" t="e">
        <f>MATCH($A182, 'Spells By School'!A:A, 0)</f>
        <v>#N/A</v>
      </c>
      <c r="K182" s="9" t="e">
        <f>MATCH($A182, 'Spells By School'!B:B, 0)</f>
        <v>#N/A</v>
      </c>
      <c r="L182" s="9" t="e">
        <f>MATCH($A182, 'Spells By School'!C:C, 0)</f>
        <v>#N/A</v>
      </c>
      <c r="M182" s="9" t="e">
        <f>MATCH($A182, 'Spells By School'!D:D, 0)</f>
        <v>#N/A</v>
      </c>
      <c r="N182" s="9" t="e">
        <f>MATCH($A182, 'Spells By School'!E:E, 0)</f>
        <v>#N/A</v>
      </c>
      <c r="O182" s="9">
        <f>MATCH($A182, 'Spells By School'!F:F, 0)</f>
        <v>30</v>
      </c>
      <c r="P182" s="9" t="e">
        <f ca="1">MATCH($A182, 'Spells By School'!G:G, 0)</f>
        <v>#N/A</v>
      </c>
      <c r="Q182" s="9" t="e">
        <f>MATCH($A182, 'Spells By School'!H:H, 0)</f>
        <v>#N/A</v>
      </c>
      <c r="R182" s="9" t="e">
        <f>MATCH($A182, 'Spells By School'!I:I, 0)</f>
        <v>#N/A</v>
      </c>
      <c r="S182" s="9" t="str">
        <f>IF(ISNA($J182), IF(ISNA($K182), IF(ISNA($L182), IF(ISNA($M182), IF(ISNA($N182), IF(ISNA($O182), IF(ISNA($P182), IF(ISNA($Q182), IF(ISNA($R182), "###error###", R$1),Q$1),P$1),O$1),N$1),M$1),L$1),K$1),J$1)</f>
        <v>Enchantment</v>
      </c>
      <c r="T182" s="9" t="str">
        <f>IF(ISNA($J182), IF(ISNA($K182), IF(ISNA($L182), IF(ISNA($M182), IF(ISNA($N182), IF(ISNA($O182), IF(ISNA($P182), IF(ISNA($Q182), IF(ISNA($R182), "###error###", "WM"),"IL"),"NE"),"EN"),"EV"),"TR"),"DI"),"CO"),"AB")</f>
        <v>EN</v>
      </c>
      <c r="U182" s="9">
        <f>IF(ISNA($J182), IF(ISNA($K182), IF(ISNA($L182), IF(ISNA($M182), IF(ISNA($N182), IF(ISNA($O182), IF(ISNA($P182), IF(ISNA($Q182), IF(ISNA($R182), "###error###", MATCH(A182, 'Wand Mapping'!J:J,0)),MATCH(A182, 'Wand Mapping'!I:I,0)),MATCH(A182, 'Wand Mapping'!H:H,0)),MATCH(A182, 'Wand Mapping'!G:G,0)),MATCH(A182, 'Wand Mapping'!F:F,0)),MATCH(A182, 'Wand Mapping'!E:E,0)),MATCH(A182, 'Wand Mapping'!D:D,0)),MATCH(A182, 'Wand Mapping'!C:C,0)),MATCH(A182, 'Wand Mapping'!B:B,0))</f>
        <v>101</v>
      </c>
      <c r="V182" s="9" t="str">
        <f>INDEX('Wand Mapping'!K:K, U182)</f>
        <v>wand_ai_990</v>
      </c>
      <c r="W182" s="9" t="str">
        <f>_xlfn.CONCAT(V182, "_", T182)</f>
        <v>wand_ai_990_EN</v>
      </c>
      <c r="Z182" s="9" t="str">
        <f>IF(ISBLANK(X182), W182, X182)</f>
        <v>wand_ai_990_EN</v>
      </c>
      <c r="AC182" s="9" t="b">
        <v>1</v>
      </c>
      <c r="AF182" s="9" t="b">
        <v>1</v>
      </c>
      <c r="AG182" s="9" t="b">
        <v>1</v>
      </c>
      <c r="AH182" s="9" t="b">
        <v>1</v>
      </c>
      <c r="AI182" s="9" t="b">
        <v>1</v>
      </c>
      <c r="AJ182" s="9" t="b">
        <v>1</v>
      </c>
      <c r="AK182" s="9" t="b">
        <v>1</v>
      </c>
      <c r="AL182" s="9" t="b">
        <v>1</v>
      </c>
      <c r="AM182" s="9" t="b">
        <v>1</v>
      </c>
      <c r="AV182" s="55">
        <v>63518</v>
      </c>
      <c r="AW182" s="55">
        <v>63519</v>
      </c>
      <c r="AX182" s="55">
        <v>73518</v>
      </c>
      <c r="AY182" s="55">
        <v>73519</v>
      </c>
      <c r="BD182" s="9">
        <v>3518</v>
      </c>
      <c r="BE182" s="9">
        <f t="shared" si="59"/>
        <v>3519</v>
      </c>
      <c r="BF182" s="57" t="b">
        <f t="shared" si="60"/>
        <v>1</v>
      </c>
      <c r="BG182" s="57" t="b">
        <f t="shared" si="60"/>
        <v>1</v>
      </c>
    </row>
    <row r="183" spans="1:59">
      <c r="A183" s="66" t="s">
        <v>2053</v>
      </c>
      <c r="B183" s="66" t="s">
        <v>2052</v>
      </c>
      <c r="C183" s="9">
        <v>3</v>
      </c>
      <c r="D183" s="9">
        <v>5</v>
      </c>
      <c r="E183" s="9" t="str">
        <f t="shared" si="61"/>
        <v>BZ-YS05</v>
      </c>
      <c r="F183" s="9" t="s">
        <v>927</v>
      </c>
      <c r="G183" s="66" t="s">
        <v>2008</v>
      </c>
      <c r="AC183" s="9" t="b">
        <v>1</v>
      </c>
      <c r="AF183" s="9" t="b">
        <v>1</v>
      </c>
      <c r="AG183" s="9" t="b">
        <v>1</v>
      </c>
      <c r="AH183" s="9" t="b">
        <v>1</v>
      </c>
      <c r="AI183" s="9" t="b">
        <v>1</v>
      </c>
      <c r="AJ183" s="9" t="b">
        <v>1</v>
      </c>
      <c r="AK183" s="9" t="b">
        <v>1</v>
      </c>
      <c r="AL183" s="9" t="b">
        <v>1</v>
      </c>
      <c r="AM183" s="9" t="b">
        <v>1</v>
      </c>
      <c r="AV183" s="55"/>
      <c r="AW183" s="55"/>
      <c r="AX183" s="55"/>
      <c r="AY183" s="55"/>
      <c r="BB183" s="55">
        <v>93520</v>
      </c>
      <c r="BC183" s="55">
        <v>93521</v>
      </c>
      <c r="BD183" s="9">
        <v>3520</v>
      </c>
      <c r="BE183" s="9">
        <f t="shared" si="59"/>
        <v>3521</v>
      </c>
      <c r="BF183" s="57" t="b">
        <f t="shared" si="60"/>
        <v>1</v>
      </c>
      <c r="BG183" s="57" t="b">
        <f t="shared" si="60"/>
        <v>1</v>
      </c>
    </row>
    <row r="184" spans="1:59">
      <c r="A184" s="37" t="s">
        <v>500</v>
      </c>
      <c r="B184" s="9" t="s">
        <v>1033</v>
      </c>
      <c r="C184" s="9">
        <v>3</v>
      </c>
      <c r="D184" s="9">
        <v>5</v>
      </c>
      <c r="E184" s="9" t="str">
        <f t="shared" si="61"/>
        <v>BZ-3N05</v>
      </c>
      <c r="F184" s="9" t="s">
        <v>929</v>
      </c>
      <c r="G184" s="9" t="s">
        <v>655</v>
      </c>
      <c r="H184" s="9" t="s">
        <v>652</v>
      </c>
      <c r="J184" s="9">
        <f>MATCH($A184, 'Spells By School'!A:A, 0)</f>
        <v>57</v>
      </c>
      <c r="K184" s="9" t="e">
        <f>MATCH($A184, 'Spells By School'!B:B, 0)</f>
        <v>#N/A</v>
      </c>
      <c r="L184" s="9" t="e">
        <f>MATCH($A184, 'Spells By School'!C:C, 0)</f>
        <v>#N/A</v>
      </c>
      <c r="M184" s="9" t="e">
        <f>MATCH($A184, 'Spells By School'!D:D, 0)</f>
        <v>#N/A</v>
      </c>
      <c r="N184" s="9" t="e">
        <f>MATCH($A184, 'Spells By School'!E:E, 0)</f>
        <v>#N/A</v>
      </c>
      <c r="O184" s="9" t="e">
        <f>MATCH($A184, 'Spells By School'!F:F, 0)</f>
        <v>#N/A</v>
      </c>
      <c r="P184" s="9" t="e">
        <f ca="1">MATCH($A184, 'Spells By School'!G:G, 0)</f>
        <v>#N/A</v>
      </c>
      <c r="Q184" s="9" t="e">
        <f>MATCH($A184, 'Spells By School'!H:H, 0)</f>
        <v>#N/A</v>
      </c>
      <c r="R184" s="9" t="e">
        <f>MATCH($A184, 'Spells By School'!I:I, 0)</f>
        <v>#N/A</v>
      </c>
      <c r="S184" s="9" t="str">
        <f>IF(ISNA($J184), IF(ISNA($K184), IF(ISNA($L184), IF(ISNA($M184), IF(ISNA($N184), IF(ISNA($O184), IF(ISNA($P184), IF(ISNA($Q184), IF(ISNA($R184), "###error###", R$1),Q$1),P$1),O$1),N$1),M$1),L$1),K$1),J$1)</f>
        <v>Abjuration</v>
      </c>
      <c r="T184" s="9" t="str">
        <f>IF(ISNA($J184), IF(ISNA($K184), IF(ISNA($L184), IF(ISNA($M184), IF(ISNA($N184), IF(ISNA($O184), IF(ISNA($P184), IF(ISNA($Q184), IF(ISNA($R184), "###error###", "WM"),"IL"),"NE"),"EN"),"EV"),"TR"),"DI"),"CO"),"AB")</f>
        <v>AB</v>
      </c>
      <c r="U184" s="9">
        <f>IF(ISNA($J184), IF(ISNA($K184), IF(ISNA($L184), IF(ISNA($M184), IF(ISNA($N184), IF(ISNA($O184), IF(ISNA($P184), IF(ISNA($Q184), IF(ISNA($R184), "###error###", MATCH(A184, 'Wand Mapping'!J:J,0)),MATCH(A184, 'Wand Mapping'!I:I,0)),MATCH(A184, 'Wand Mapping'!H:H,0)),MATCH(A184, 'Wand Mapping'!G:G,0)),MATCH(A184, 'Wand Mapping'!F:F,0)),MATCH(A184, 'Wand Mapping'!E:E,0)),MATCH(A184, 'Wand Mapping'!D:D,0)),MATCH(A184, 'Wand Mapping'!C:C,0)),MATCH(A184, 'Wand Mapping'!B:B,0))</f>
        <v>81</v>
      </c>
      <c r="V184" s="9" t="str">
        <f>INDEX('Wand Mapping'!K:K, U184)</f>
        <v>wand_ai_790</v>
      </c>
      <c r="W184" s="9" t="str">
        <f>_xlfn.CONCAT(V184, "_", T184)</f>
        <v>wand_ai_790_AB</v>
      </c>
      <c r="Z184" s="9" t="str">
        <f>IF(ISBLANK(X184), W184, X184)</f>
        <v>wand_ai_790_AB</v>
      </c>
      <c r="AA184" s="9" t="b">
        <v>1</v>
      </c>
      <c r="AB184" s="9" t="b">
        <v>1</v>
      </c>
      <c r="AD184" s="9" t="b">
        <v>1</v>
      </c>
      <c r="AE184" s="9" t="b">
        <v>1</v>
      </c>
      <c r="AH184" s="9" t="b">
        <v>1</v>
      </c>
      <c r="AI184" s="9" t="b">
        <v>1</v>
      </c>
      <c r="AJ184" s="9" t="b">
        <v>1</v>
      </c>
      <c r="AK184" s="9" t="b">
        <v>1</v>
      </c>
      <c r="AL184" s="9" t="b">
        <v>1</v>
      </c>
      <c r="AM184" s="9" t="b">
        <v>1</v>
      </c>
      <c r="AV184" s="55">
        <v>63522</v>
      </c>
      <c r="AW184" s="55">
        <v>63523</v>
      </c>
      <c r="BD184" s="9">
        <v>3522</v>
      </c>
      <c r="BE184" s="9">
        <f t="shared" si="59"/>
        <v>3523</v>
      </c>
      <c r="BF184" s="57" t="b">
        <f t="shared" si="60"/>
        <v>1</v>
      </c>
      <c r="BG184" s="57" t="b">
        <f t="shared" si="60"/>
        <v>1</v>
      </c>
    </row>
    <row r="185" spans="1:59">
      <c r="A185" s="66" t="s">
        <v>2054</v>
      </c>
      <c r="B185" s="66" t="s">
        <v>2055</v>
      </c>
      <c r="C185" s="9">
        <v>3</v>
      </c>
      <c r="D185" s="9">
        <v>5</v>
      </c>
      <c r="E185" s="9" t="str">
        <f t="shared" si="61"/>
        <v>BZ-YT05</v>
      </c>
      <c r="F185" s="66" t="s">
        <v>929</v>
      </c>
      <c r="G185" s="66" t="s">
        <v>2008</v>
      </c>
      <c r="AB185" s="9" t="b">
        <v>1</v>
      </c>
      <c r="AE185" s="9" t="b">
        <v>1</v>
      </c>
      <c r="AH185" s="9" t="b">
        <v>1</v>
      </c>
      <c r="AI185" s="9" t="b">
        <v>1</v>
      </c>
      <c r="AJ185" s="9" t="b">
        <v>1</v>
      </c>
      <c r="AK185" s="9" t="b">
        <v>1</v>
      </c>
      <c r="AL185" s="9" t="b">
        <v>1</v>
      </c>
      <c r="AM185" s="9" t="b">
        <v>1</v>
      </c>
      <c r="AV185" s="55"/>
      <c r="AW185" s="55"/>
      <c r="BB185" s="55">
        <v>93524</v>
      </c>
      <c r="BC185" s="55">
        <v>93525</v>
      </c>
      <c r="BD185" s="9">
        <v>3524</v>
      </c>
      <c r="BE185" s="9">
        <f t="shared" si="59"/>
        <v>3525</v>
      </c>
      <c r="BF185" s="57" t="b">
        <f t="shared" si="60"/>
        <v>1</v>
      </c>
      <c r="BG185" s="57" t="b">
        <f t="shared" si="60"/>
        <v>1</v>
      </c>
    </row>
    <row r="186" spans="1:59">
      <c r="A186" s="9" t="s">
        <v>157</v>
      </c>
      <c r="B186" s="9" t="s">
        <v>1034</v>
      </c>
      <c r="C186" s="9">
        <v>3</v>
      </c>
      <c r="D186" s="9">
        <v>5</v>
      </c>
      <c r="E186" s="9" t="str">
        <f t="shared" si="61"/>
        <v>BZ-3O05</v>
      </c>
      <c r="F186" s="9" t="s">
        <v>930</v>
      </c>
      <c r="G186" s="9" t="s">
        <v>655</v>
      </c>
      <c r="H186" s="9" t="s">
        <v>652</v>
      </c>
      <c r="J186" s="9">
        <f>MATCH($A186, 'Spells By School'!A:A, 0)</f>
        <v>60</v>
      </c>
      <c r="K186" s="9" t="e">
        <f>MATCH($A186, 'Spells By School'!B:B, 0)</f>
        <v>#N/A</v>
      </c>
      <c r="L186" s="9" t="e">
        <f>MATCH($A186, 'Spells By School'!C:C, 0)</f>
        <v>#N/A</v>
      </c>
      <c r="M186" s="9" t="e">
        <f>MATCH($A186, 'Spells By School'!D:D, 0)</f>
        <v>#N/A</v>
      </c>
      <c r="N186" s="9" t="e">
        <f>MATCH($A186, 'Spells By School'!E:E, 0)</f>
        <v>#N/A</v>
      </c>
      <c r="O186" s="9" t="e">
        <f>MATCH($A186, 'Spells By School'!F:F, 0)</f>
        <v>#N/A</v>
      </c>
      <c r="P186" s="9" t="e">
        <f ca="1">MATCH($A186, 'Spells By School'!G:G, 0)</f>
        <v>#N/A</v>
      </c>
      <c r="Q186" s="9" t="e">
        <f>MATCH($A186, 'Spells By School'!H:H, 0)</f>
        <v>#N/A</v>
      </c>
      <c r="R186" s="9" t="e">
        <f>MATCH($A186, 'Spells By School'!I:I, 0)</f>
        <v>#N/A</v>
      </c>
      <c r="S186" s="9" t="str">
        <f t="shared" ref="S186:S195" si="62">IF(ISNA($J186), IF(ISNA($K186), IF(ISNA($L186), IF(ISNA($M186), IF(ISNA($N186), IF(ISNA($O186), IF(ISNA($P186), IF(ISNA($Q186), IF(ISNA($R186), "###error###", R$1),Q$1),P$1),O$1),N$1),M$1),L$1),K$1),J$1)</f>
        <v>Abjuration</v>
      </c>
      <c r="T186" s="9" t="str">
        <f t="shared" ref="T186:T195" si="63">IF(ISNA($J186), IF(ISNA($K186), IF(ISNA($L186), IF(ISNA($M186), IF(ISNA($N186), IF(ISNA($O186), IF(ISNA($P186), IF(ISNA($Q186), IF(ISNA($R186), "###error###", "WM"),"IL"),"NE"),"EN"),"EV"),"TR"),"DI"),"CO"),"AB")</f>
        <v>AB</v>
      </c>
      <c r="U186" s="9">
        <f>IF(ISNA($J186), IF(ISNA($K186), IF(ISNA($L186), IF(ISNA($M186), IF(ISNA($N186), IF(ISNA($O186), IF(ISNA($P186), IF(ISNA($Q186), IF(ISNA($R186), "###error###", MATCH(A186, 'Wand Mapping'!J:J,0)),MATCH(A186, 'Wand Mapping'!I:I,0)),MATCH(A186, 'Wand Mapping'!H:H,0)),MATCH(A186, 'Wand Mapping'!G:G,0)),MATCH(A186, 'Wand Mapping'!F:F,0)),MATCH(A186, 'Wand Mapping'!E:E,0)),MATCH(A186, 'Wand Mapping'!D:D,0)),MATCH(A186, 'Wand Mapping'!C:C,0)),MATCH(A186, 'Wand Mapping'!B:B,0))</f>
        <v>28</v>
      </c>
      <c r="V186" s="9" t="str">
        <f>INDEX('Wand Mapping'!K:K, U186)</f>
        <v>wand_ai_260</v>
      </c>
      <c r="W186" s="9" t="str">
        <f t="shared" ref="W186:W195" si="64">_xlfn.CONCAT(V186, "_", T186)</f>
        <v>wand_ai_260_AB</v>
      </c>
      <c r="Z186" s="9" t="str">
        <f t="shared" ref="Z186:Z195" si="65">IF(ISBLANK(X186), W186, X186)</f>
        <v>wand_ai_260_AB</v>
      </c>
      <c r="AB186" s="9" t="b">
        <v>1</v>
      </c>
      <c r="AE186" s="9" t="b">
        <v>1</v>
      </c>
      <c r="AH186" s="9" t="b">
        <v>1</v>
      </c>
      <c r="AI186" s="9" t="b">
        <v>1</v>
      </c>
      <c r="AJ186" s="9" t="b">
        <v>1</v>
      </c>
      <c r="AK186" s="9" t="b">
        <v>1</v>
      </c>
      <c r="AL186" s="9" t="b">
        <v>1</v>
      </c>
      <c r="AM186" s="9" t="b">
        <v>1</v>
      </c>
      <c r="AV186" s="55">
        <v>63526</v>
      </c>
      <c r="AW186" s="55">
        <v>63527</v>
      </c>
      <c r="AX186" s="55">
        <v>73526</v>
      </c>
      <c r="AY186" s="55">
        <v>73527</v>
      </c>
      <c r="BB186" s="55">
        <v>93526</v>
      </c>
      <c r="BC186" s="55">
        <v>93527</v>
      </c>
      <c r="BD186" s="9">
        <v>3526</v>
      </c>
      <c r="BE186" s="9">
        <f t="shared" si="59"/>
        <v>3527</v>
      </c>
      <c r="BF186" s="57" t="b">
        <f t="shared" si="60"/>
        <v>1</v>
      </c>
      <c r="BG186" s="57" t="b">
        <f t="shared" si="60"/>
        <v>1</v>
      </c>
    </row>
    <row r="187" spans="1:59">
      <c r="A187" s="9" t="s">
        <v>235</v>
      </c>
      <c r="B187" s="9" t="s">
        <v>1035</v>
      </c>
      <c r="C187" s="9">
        <v>3</v>
      </c>
      <c r="D187" s="9">
        <v>5</v>
      </c>
      <c r="E187" s="9" t="str">
        <f t="shared" si="61"/>
        <v>BZ-3P05</v>
      </c>
      <c r="F187" s="9" t="s">
        <v>931</v>
      </c>
      <c r="G187" s="9" t="s">
        <v>655</v>
      </c>
      <c r="H187" s="9" t="s">
        <v>652</v>
      </c>
      <c r="J187" s="9" t="e">
        <f>MATCH($A187, 'Spells By School'!A:A, 0)</f>
        <v>#N/A</v>
      </c>
      <c r="K187" s="9" t="e">
        <f>MATCH($A187, 'Spells By School'!B:B, 0)</f>
        <v>#N/A</v>
      </c>
      <c r="L187" s="9">
        <f>MATCH($A187, 'Spells By School'!C:C, 0)</f>
        <v>17</v>
      </c>
      <c r="M187" s="9" t="e">
        <f>MATCH($A187, 'Spells By School'!D:D, 0)</f>
        <v>#N/A</v>
      </c>
      <c r="N187" s="9" t="e">
        <f>MATCH($A187, 'Spells By School'!E:E, 0)</f>
        <v>#N/A</v>
      </c>
      <c r="O187" s="9" t="e">
        <f>MATCH($A187, 'Spells By School'!F:F, 0)</f>
        <v>#N/A</v>
      </c>
      <c r="P187" s="9" t="e">
        <f ca="1">MATCH($A187, 'Spells By School'!G:G, 0)</f>
        <v>#N/A</v>
      </c>
      <c r="Q187" s="9" t="e">
        <f>MATCH($A187, 'Spells By School'!H:H, 0)</f>
        <v>#N/A</v>
      </c>
      <c r="R187" s="9" t="e">
        <f>MATCH($A187, 'Spells By School'!I:I, 0)</f>
        <v>#N/A</v>
      </c>
      <c r="S187" s="9" t="str">
        <f t="shared" si="62"/>
        <v>Divination</v>
      </c>
      <c r="T187" s="9" t="str">
        <f t="shared" si="63"/>
        <v>DI</v>
      </c>
      <c r="U187" s="9">
        <f>IF(ISNA($J187), IF(ISNA($K187), IF(ISNA($L187), IF(ISNA($M187), IF(ISNA($N187), IF(ISNA($O187), IF(ISNA($P187), IF(ISNA($Q187), IF(ISNA($R187), "###error###", MATCH(A187, 'Wand Mapping'!J:J,0)),MATCH(A187, 'Wand Mapping'!I:I,0)),MATCH(A187, 'Wand Mapping'!H:H,0)),MATCH(A187, 'Wand Mapping'!G:G,0)),MATCH(A187, 'Wand Mapping'!F:F,0)),MATCH(A187, 'Wand Mapping'!E:E,0)),MATCH(A187, 'Wand Mapping'!D:D,0)),MATCH(A187, 'Wand Mapping'!C:C,0)),MATCH(A187, 'Wand Mapping'!B:B,0))</f>
        <v>41</v>
      </c>
      <c r="V187" s="9" t="str">
        <f>INDEX('Wand Mapping'!K:K, U187)</f>
        <v>wand_ai_390</v>
      </c>
      <c r="W187" s="9" t="str">
        <f t="shared" si="64"/>
        <v>wand_ai_390_DI</v>
      </c>
      <c r="Z187" s="9" t="str">
        <f t="shared" si="65"/>
        <v>wand_ai_390_DI</v>
      </c>
      <c r="AB187" s="9" t="b">
        <v>1</v>
      </c>
      <c r="AC187" s="68" t="s">
        <v>2033</v>
      </c>
      <c r="AD187" s="68"/>
      <c r="AE187" s="9" t="b">
        <v>1</v>
      </c>
      <c r="AF187" s="68" t="s">
        <v>2033</v>
      </c>
      <c r="AG187" s="68" t="s">
        <v>2033</v>
      </c>
      <c r="AH187" s="9" t="b">
        <v>1</v>
      </c>
      <c r="AI187" s="9" t="b">
        <v>1</v>
      </c>
      <c r="AJ187" s="9" t="b">
        <v>1</v>
      </c>
      <c r="AK187" s="9" t="b">
        <v>1</v>
      </c>
      <c r="AL187" s="9" t="b">
        <v>1</v>
      </c>
      <c r="AM187" s="9" t="b">
        <v>1</v>
      </c>
      <c r="AV187" s="55">
        <v>63528</v>
      </c>
      <c r="AW187" s="55">
        <v>63529</v>
      </c>
      <c r="AX187" s="55">
        <v>73528</v>
      </c>
      <c r="AY187" s="55">
        <v>73529</v>
      </c>
      <c r="AZ187" s="55">
        <v>83528</v>
      </c>
      <c r="BA187" s="55">
        <v>83529</v>
      </c>
      <c r="BB187" s="55">
        <v>93528</v>
      </c>
      <c r="BC187" s="55">
        <v>93529</v>
      </c>
      <c r="BD187" s="9">
        <v>3528</v>
      </c>
      <c r="BE187" s="9">
        <f t="shared" si="59"/>
        <v>3529</v>
      </c>
      <c r="BF187" s="57" t="b">
        <f t="shared" si="60"/>
        <v>1</v>
      </c>
      <c r="BG187" s="57" t="b">
        <f t="shared" si="60"/>
        <v>1</v>
      </c>
    </row>
    <row r="188" spans="1:59">
      <c r="A188" s="9" t="s">
        <v>504</v>
      </c>
      <c r="B188" s="9" t="s">
        <v>1036</v>
      </c>
      <c r="C188" s="9">
        <v>3</v>
      </c>
      <c r="D188" s="9">
        <v>5</v>
      </c>
      <c r="E188" s="9" t="str">
        <f t="shared" si="61"/>
        <v>BZ-3Q05</v>
      </c>
      <c r="F188" s="9" t="s">
        <v>932</v>
      </c>
      <c r="G188" s="9" t="s">
        <v>655</v>
      </c>
      <c r="H188" s="9" t="s">
        <v>652</v>
      </c>
      <c r="J188" s="9" t="e">
        <f>MATCH($A188, 'Spells By School'!A:A, 0)</f>
        <v>#N/A</v>
      </c>
      <c r="K188" s="9" t="e">
        <f>MATCH($A188, 'Spells By School'!B:B, 0)</f>
        <v>#N/A</v>
      </c>
      <c r="L188" s="9" t="e">
        <f>MATCH($A188, 'Spells By School'!C:C, 0)</f>
        <v>#N/A</v>
      </c>
      <c r="M188" s="9" t="e">
        <f>MATCH($A188, 'Spells By School'!D:D, 0)</f>
        <v>#N/A</v>
      </c>
      <c r="N188" s="9" t="e">
        <f>MATCH($A188, 'Spells By School'!E:E, 0)</f>
        <v>#N/A</v>
      </c>
      <c r="O188" s="9">
        <f>MATCH($A188, 'Spells By School'!F:F, 0)</f>
        <v>41</v>
      </c>
      <c r="P188" s="9" t="e">
        <f ca="1">MATCH($A188, 'Spells By School'!G:G, 0)</f>
        <v>#N/A</v>
      </c>
      <c r="Q188" s="9" t="e">
        <f>MATCH($A188, 'Spells By School'!H:H, 0)</f>
        <v>#N/A</v>
      </c>
      <c r="R188" s="9" t="e">
        <f>MATCH($A188, 'Spells By School'!I:I, 0)</f>
        <v>#N/A</v>
      </c>
      <c r="S188" s="9" t="str">
        <f t="shared" si="62"/>
        <v>Enchantment</v>
      </c>
      <c r="T188" s="9" t="str">
        <f t="shared" si="63"/>
        <v>EN</v>
      </c>
      <c r="U188" s="9">
        <f>IF(ISNA($J188), IF(ISNA($K188), IF(ISNA($L188), IF(ISNA($M188), IF(ISNA($N188), IF(ISNA($O188), IF(ISNA($P188), IF(ISNA($Q188), IF(ISNA($R188), "###error###", MATCH(A188, 'Wand Mapping'!J:J,0)),MATCH(A188, 'Wand Mapping'!I:I,0)),MATCH(A188, 'Wand Mapping'!H:H,0)),MATCH(A188, 'Wand Mapping'!G:G,0)),MATCH(A188, 'Wand Mapping'!F:F,0)),MATCH(A188, 'Wand Mapping'!E:E,0)),MATCH(A188, 'Wand Mapping'!D:D,0)),MATCH(A188, 'Wand Mapping'!C:C,0)),MATCH(A188, 'Wand Mapping'!B:B,0))</f>
        <v>81</v>
      </c>
      <c r="V188" s="9" t="str">
        <f>INDEX('Wand Mapping'!K:K, U188)</f>
        <v>wand_ai_790</v>
      </c>
      <c r="W188" s="9" t="str">
        <f t="shared" si="64"/>
        <v>wand_ai_790_EN</v>
      </c>
      <c r="Z188" s="9" t="str">
        <f t="shared" si="65"/>
        <v>wand_ai_790_EN</v>
      </c>
      <c r="AB188" s="9" t="b">
        <v>1</v>
      </c>
      <c r="AC188" s="9" t="b">
        <v>1</v>
      </c>
      <c r="AE188" s="9" t="b">
        <v>1</v>
      </c>
      <c r="AF188" s="9" t="b">
        <v>1</v>
      </c>
      <c r="AG188" s="9" t="b">
        <v>1</v>
      </c>
      <c r="AH188" s="9" t="b">
        <v>1</v>
      </c>
      <c r="AI188" s="9" t="b">
        <v>1</v>
      </c>
      <c r="AJ188" s="9" t="b">
        <v>1</v>
      </c>
      <c r="AK188" s="9" t="b">
        <v>1</v>
      </c>
      <c r="AL188" s="9" t="b">
        <v>1</v>
      </c>
      <c r="AM188" s="9" t="b">
        <v>1</v>
      </c>
      <c r="AV188" s="55">
        <v>63530</v>
      </c>
      <c r="AW188" s="55">
        <v>63531</v>
      </c>
      <c r="BB188" s="55">
        <v>93530</v>
      </c>
      <c r="BC188" s="55">
        <v>93531</v>
      </c>
      <c r="BD188" s="9">
        <v>3530</v>
      </c>
      <c r="BE188" s="9">
        <f t="shared" si="59"/>
        <v>3531</v>
      </c>
      <c r="BF188" s="57" t="b">
        <f t="shared" si="60"/>
        <v>1</v>
      </c>
      <c r="BG188" s="57" t="b">
        <f t="shared" si="60"/>
        <v>1</v>
      </c>
    </row>
    <row r="189" spans="1:59">
      <c r="A189" s="9" t="s">
        <v>262</v>
      </c>
      <c r="B189" s="9" t="s">
        <v>1037</v>
      </c>
      <c r="C189" s="9">
        <v>3</v>
      </c>
      <c r="D189" s="9">
        <v>5</v>
      </c>
      <c r="E189" s="9" t="str">
        <f t="shared" si="61"/>
        <v>BZ-3R05</v>
      </c>
      <c r="F189" s="9" t="s">
        <v>933</v>
      </c>
      <c r="G189" s="9" t="s">
        <v>655</v>
      </c>
      <c r="H189" s="9" t="s">
        <v>652</v>
      </c>
      <c r="J189" s="9" t="e">
        <f>MATCH($A189, 'Spells By School'!A:A, 0)</f>
        <v>#N/A</v>
      </c>
      <c r="K189" s="9" t="e">
        <f>MATCH($A189, 'Spells By School'!B:B, 0)</f>
        <v>#N/A</v>
      </c>
      <c r="L189" s="9" t="e">
        <f>MATCH($A189, 'Spells By School'!C:C, 0)</f>
        <v>#N/A</v>
      </c>
      <c r="M189" s="9" t="e">
        <f>MATCH($A189, 'Spells By School'!D:D, 0)</f>
        <v>#N/A</v>
      </c>
      <c r="N189" s="9" t="e">
        <f>MATCH($A189, 'Spells By School'!E:E, 0)</f>
        <v>#N/A</v>
      </c>
      <c r="O189" s="9">
        <f>MATCH($A189, 'Spells By School'!F:F, 0)</f>
        <v>45</v>
      </c>
      <c r="P189" s="9" t="e">
        <f ca="1">MATCH($A189, 'Spells By School'!G:G, 0)</f>
        <v>#N/A</v>
      </c>
      <c r="Q189" s="9" t="e">
        <f>MATCH($A189, 'Spells By School'!H:H, 0)</f>
        <v>#N/A</v>
      </c>
      <c r="R189" s="9" t="e">
        <f>MATCH($A189, 'Spells By School'!I:I, 0)</f>
        <v>#N/A</v>
      </c>
      <c r="S189" s="9" t="str">
        <f t="shared" si="62"/>
        <v>Enchantment</v>
      </c>
      <c r="T189" s="9" t="str">
        <f t="shared" si="63"/>
        <v>EN</v>
      </c>
      <c r="U189" s="9">
        <f>IF(ISNA($J189), IF(ISNA($K189), IF(ISNA($L189), IF(ISNA($M189), IF(ISNA($N189), IF(ISNA($O189), IF(ISNA($P189), IF(ISNA($Q189), IF(ISNA($R189), "###error###", MATCH(A189, 'Wand Mapping'!J:J,0)),MATCH(A189, 'Wand Mapping'!I:I,0)),MATCH(A189, 'Wand Mapping'!H:H,0)),MATCH(A189, 'Wand Mapping'!G:G,0)),MATCH(A189, 'Wand Mapping'!F:F,0)),MATCH(A189, 'Wand Mapping'!E:E,0)),MATCH(A189, 'Wand Mapping'!D:D,0)),MATCH(A189, 'Wand Mapping'!C:C,0)),MATCH(A189, 'Wand Mapping'!B:B,0))</f>
        <v>44</v>
      </c>
      <c r="V189" s="9" t="str">
        <f>INDEX('Wand Mapping'!K:K, U189)</f>
        <v>wand_ai_420</v>
      </c>
      <c r="W189" s="9" t="str">
        <f t="shared" si="64"/>
        <v>wand_ai_420_EN</v>
      </c>
      <c r="Z189" s="9" t="str">
        <f t="shared" si="65"/>
        <v>wand_ai_420_EN</v>
      </c>
      <c r="AB189" s="9" t="b">
        <v>1</v>
      </c>
      <c r="AC189" s="68" t="s">
        <v>2033</v>
      </c>
      <c r="AD189" s="68"/>
      <c r="AE189" s="9" t="b">
        <v>1</v>
      </c>
      <c r="AF189" s="68" t="s">
        <v>2033</v>
      </c>
      <c r="AG189" s="68" t="s">
        <v>2033</v>
      </c>
      <c r="AH189" s="9" t="b">
        <v>1</v>
      </c>
      <c r="AI189" s="9" t="b">
        <v>1</v>
      </c>
      <c r="AJ189" s="9" t="b">
        <v>1</v>
      </c>
      <c r="AK189" s="9" t="b">
        <v>1</v>
      </c>
      <c r="AL189" s="9" t="b">
        <v>1</v>
      </c>
      <c r="AM189" s="9" t="b">
        <v>1</v>
      </c>
      <c r="AV189" s="55">
        <v>63532</v>
      </c>
      <c r="AW189" s="55">
        <v>63533</v>
      </c>
      <c r="BB189" s="55">
        <v>93532</v>
      </c>
      <c r="BC189" s="55">
        <v>93533</v>
      </c>
      <c r="BD189" s="9">
        <v>3532</v>
      </c>
      <c r="BE189" s="9">
        <f t="shared" si="59"/>
        <v>3533</v>
      </c>
      <c r="BF189" s="57" t="b">
        <f t="shared" si="60"/>
        <v>1</v>
      </c>
      <c r="BG189" s="57" t="b">
        <f t="shared" si="60"/>
        <v>1</v>
      </c>
    </row>
    <row r="190" spans="1:59">
      <c r="A190" s="9" t="s">
        <v>130</v>
      </c>
      <c r="B190" s="9" t="s">
        <v>1038</v>
      </c>
      <c r="C190" s="9">
        <v>3</v>
      </c>
      <c r="D190" s="9">
        <v>5</v>
      </c>
      <c r="E190" s="9" t="str">
        <f t="shared" si="61"/>
        <v>BZ-3S05</v>
      </c>
      <c r="F190" s="9" t="s">
        <v>934</v>
      </c>
      <c r="G190" s="9" t="s">
        <v>655</v>
      </c>
      <c r="H190" s="9" t="s">
        <v>652</v>
      </c>
      <c r="J190" s="9" t="e">
        <f>MATCH($A190, 'Spells By School'!A:A, 0)</f>
        <v>#N/A</v>
      </c>
      <c r="K190" s="9" t="e">
        <f>MATCH($A190, 'Spells By School'!B:B, 0)</f>
        <v>#N/A</v>
      </c>
      <c r="L190" s="9" t="e">
        <f>MATCH($A190, 'Spells By School'!C:C, 0)</f>
        <v>#N/A</v>
      </c>
      <c r="M190" s="9">
        <f>MATCH($A190, 'Spells By School'!D:D, 0)</f>
        <v>80</v>
      </c>
      <c r="N190" s="9" t="e">
        <f>MATCH($A190, 'Spells By School'!E:E, 0)</f>
        <v>#N/A</v>
      </c>
      <c r="O190" s="9" t="e">
        <f>MATCH($A190, 'Spells By School'!F:F, 0)</f>
        <v>#N/A</v>
      </c>
      <c r="P190" s="9" t="e">
        <f ca="1">MATCH($A190, 'Spells By School'!G:G, 0)</f>
        <v>#N/A</v>
      </c>
      <c r="Q190" s="9" t="e">
        <f>MATCH($A190, 'Spells By School'!H:H, 0)</f>
        <v>#N/A</v>
      </c>
      <c r="R190" s="9" t="e">
        <f>MATCH($A190, 'Spells By School'!I:I, 0)</f>
        <v>#N/A</v>
      </c>
      <c r="S190" s="9" t="str">
        <f t="shared" si="62"/>
        <v>Transmutation</v>
      </c>
      <c r="T190" s="9" t="str">
        <f t="shared" si="63"/>
        <v>TR</v>
      </c>
      <c r="U190" s="9">
        <f>IF(ISNA($J190), IF(ISNA($K190), IF(ISNA($L190), IF(ISNA($M190), IF(ISNA($N190), IF(ISNA($O190), IF(ISNA($P190), IF(ISNA($Q190), IF(ISNA($R190), "###error###", MATCH(A190, 'Wand Mapping'!J:J,0)),MATCH(A190, 'Wand Mapping'!I:I,0)),MATCH(A190, 'Wand Mapping'!H:H,0)),MATCH(A190, 'Wand Mapping'!G:G,0)),MATCH(A190, 'Wand Mapping'!F:F,0)),MATCH(A190, 'Wand Mapping'!E:E,0)),MATCH(A190, 'Wand Mapping'!D:D,0)),MATCH(A190, 'Wand Mapping'!C:C,0)),MATCH(A190, 'Wand Mapping'!B:B,0))</f>
        <v>23</v>
      </c>
      <c r="V190" s="9" t="str">
        <f>INDEX('Wand Mapping'!K:K, U190)</f>
        <v>wand_ai_210</v>
      </c>
      <c r="W190" s="9" t="str">
        <f t="shared" si="64"/>
        <v>wand_ai_210_TR</v>
      </c>
      <c r="Z190" s="9" t="str">
        <f t="shared" si="65"/>
        <v>wand_ai_210_TR</v>
      </c>
      <c r="AB190" s="9" t="b">
        <v>1</v>
      </c>
      <c r="AC190" s="68" t="s">
        <v>2033</v>
      </c>
      <c r="AD190" s="68"/>
      <c r="AE190" s="9" t="b">
        <v>1</v>
      </c>
      <c r="AF190" s="68" t="s">
        <v>2033</v>
      </c>
      <c r="AG190" s="68" t="s">
        <v>2033</v>
      </c>
      <c r="AH190" s="9" t="b">
        <v>1</v>
      </c>
      <c r="AI190" s="9" t="b">
        <v>1</v>
      </c>
      <c r="AJ190" s="9" t="b">
        <v>1</v>
      </c>
      <c r="AK190" s="9" t="b">
        <v>1</v>
      </c>
      <c r="AL190" s="9" t="b">
        <v>1</v>
      </c>
      <c r="AM190" s="9" t="b">
        <v>1</v>
      </c>
      <c r="AV190" s="55">
        <v>63534</v>
      </c>
      <c r="AW190" s="55">
        <v>63535</v>
      </c>
      <c r="AX190" s="55">
        <v>73534</v>
      </c>
      <c r="AY190" s="55">
        <v>73535</v>
      </c>
      <c r="BB190" s="55">
        <v>93534</v>
      </c>
      <c r="BC190" s="55">
        <v>93535</v>
      </c>
      <c r="BD190" s="9">
        <v>3534</v>
      </c>
      <c r="BE190" s="9">
        <f t="shared" si="59"/>
        <v>3535</v>
      </c>
      <c r="BF190" s="57" t="b">
        <f t="shared" si="60"/>
        <v>1</v>
      </c>
      <c r="BG190" s="57" t="b">
        <f t="shared" si="60"/>
        <v>1</v>
      </c>
    </row>
    <row r="191" spans="1:59">
      <c r="A191" s="9" t="s">
        <v>497</v>
      </c>
      <c r="B191" s="9" t="s">
        <v>1039</v>
      </c>
      <c r="C191" s="9">
        <v>3</v>
      </c>
      <c r="D191" s="9">
        <v>5</v>
      </c>
      <c r="E191" s="9" t="str">
        <f t="shared" si="61"/>
        <v>BZ-3T05</v>
      </c>
      <c r="F191" s="9" t="s">
        <v>935</v>
      </c>
      <c r="G191" s="9" t="s">
        <v>655</v>
      </c>
      <c r="H191" s="9" t="s">
        <v>652</v>
      </c>
      <c r="J191" s="9" t="e">
        <f>MATCH($A191, 'Spells By School'!A:A, 0)</f>
        <v>#N/A</v>
      </c>
      <c r="K191" s="9" t="e">
        <f>MATCH($A191, 'Spells By School'!B:B, 0)</f>
        <v>#N/A</v>
      </c>
      <c r="L191" s="9" t="e">
        <f>MATCH($A191, 'Spells By School'!C:C, 0)</f>
        <v>#N/A</v>
      </c>
      <c r="M191" s="9" t="e">
        <f>MATCH($A191, 'Spells By School'!D:D, 0)</f>
        <v>#N/A</v>
      </c>
      <c r="N191" s="9" t="e">
        <f>MATCH($A191, 'Spells By School'!E:E, 0)</f>
        <v>#N/A</v>
      </c>
      <c r="O191" s="9" t="e">
        <f>MATCH($A191, 'Spells By School'!F:F, 0)</f>
        <v>#N/A</v>
      </c>
      <c r="P191" s="9">
        <f ca="1">MATCH($A191, 'Spells By School'!G:G, 0)</f>
        <v>38</v>
      </c>
      <c r="Q191" s="9" t="e">
        <f>MATCH($A191, 'Spells By School'!H:H, 0)</f>
        <v>#N/A</v>
      </c>
      <c r="R191" s="9" t="e">
        <f>MATCH($A191, 'Spells By School'!I:I, 0)</f>
        <v>#N/A</v>
      </c>
      <c r="S191" s="9" t="str">
        <f t="shared" ca="1" si="62"/>
        <v>Necromancy</v>
      </c>
      <c r="T191" s="9" t="str">
        <f t="shared" ca="1" si="63"/>
        <v>NE</v>
      </c>
      <c r="U191" s="9">
        <f ca="1">IF(ISNA($J191), IF(ISNA($K191), IF(ISNA($L191), IF(ISNA($M191), IF(ISNA($N191), IF(ISNA($O191), IF(ISNA($P191), IF(ISNA($Q191), IF(ISNA($R191), "###error###", MATCH(A191, 'Wand Mapping'!J:J,0)),MATCH(A191, 'Wand Mapping'!I:I,0)),MATCH(A191, 'Wand Mapping'!H:H,0)),MATCH(A191, 'Wand Mapping'!G:G,0)),MATCH(A191, 'Wand Mapping'!F:F,0)),MATCH(A191, 'Wand Mapping'!E:E,0)),MATCH(A191, 'Wand Mapping'!D:D,0)),MATCH(A191, 'Wand Mapping'!C:C,0)),MATCH(A191, 'Wand Mapping'!B:B,0))</f>
        <v>80</v>
      </c>
      <c r="V191" s="9" t="str">
        <f ca="1">INDEX('Wand Mapping'!K:K, U191)</f>
        <v>wand_ai_780</v>
      </c>
      <c r="W191" s="9" t="str">
        <f t="shared" ca="1" si="64"/>
        <v>wand_ai_780_NE</v>
      </c>
      <c r="Z191" s="9" t="str">
        <f t="shared" ca="1" si="65"/>
        <v>wand_ai_780_NE</v>
      </c>
      <c r="AB191" s="9" t="b">
        <v>1</v>
      </c>
      <c r="AE191" s="9" t="b">
        <v>1</v>
      </c>
      <c r="AH191" s="9" t="b">
        <v>1</v>
      </c>
      <c r="AI191" s="9" t="b">
        <v>1</v>
      </c>
      <c r="AK191" s="9" t="b">
        <v>1</v>
      </c>
      <c r="AL191" s="9" t="b">
        <v>1</v>
      </c>
      <c r="AM191" s="9" t="b">
        <v>1</v>
      </c>
      <c r="AV191" s="55">
        <v>63536</v>
      </c>
      <c r="AW191" s="55">
        <v>63537</v>
      </c>
      <c r="AX191" s="55">
        <v>73536</v>
      </c>
      <c r="AY191" s="55">
        <v>73537</v>
      </c>
      <c r="BB191" s="55">
        <v>93536</v>
      </c>
      <c r="BC191" s="55">
        <v>93537</v>
      </c>
      <c r="BD191" s="9">
        <v>3536</v>
      </c>
      <c r="BE191" s="9">
        <f t="shared" si="59"/>
        <v>3537</v>
      </c>
      <c r="BF191" s="57" t="b">
        <f t="shared" si="60"/>
        <v>1</v>
      </c>
      <c r="BG191" s="57" t="b">
        <f t="shared" si="60"/>
        <v>1</v>
      </c>
    </row>
    <row r="192" spans="1:59">
      <c r="A192" s="9" t="s">
        <v>170</v>
      </c>
      <c r="B192" s="9" t="s">
        <v>1040</v>
      </c>
      <c r="C192" s="9">
        <v>3</v>
      </c>
      <c r="D192" s="9">
        <v>5</v>
      </c>
      <c r="E192" s="9" t="str">
        <f t="shared" si="61"/>
        <v>BZ-3U05</v>
      </c>
      <c r="F192" s="9" t="s">
        <v>936</v>
      </c>
      <c r="G192" s="9" t="s">
        <v>655</v>
      </c>
      <c r="H192" s="9" t="s">
        <v>652</v>
      </c>
      <c r="J192" s="9" t="e">
        <f>MATCH($A192, 'Spells By School'!A:A, 0)</f>
        <v>#N/A</v>
      </c>
      <c r="K192" s="9" t="e">
        <f>MATCH($A192, 'Spells By School'!B:B, 0)</f>
        <v>#N/A</v>
      </c>
      <c r="L192" s="9" t="e">
        <f>MATCH($A192, 'Spells By School'!C:C, 0)</f>
        <v>#N/A</v>
      </c>
      <c r="M192" s="9" t="e">
        <f>MATCH($A192, 'Spells By School'!D:D, 0)</f>
        <v>#N/A</v>
      </c>
      <c r="N192" s="9" t="e">
        <f>MATCH($A192, 'Spells By School'!E:E, 0)</f>
        <v>#N/A</v>
      </c>
      <c r="O192" s="9" t="e">
        <f>MATCH($A192, 'Spells By School'!F:F, 0)</f>
        <v>#N/A</v>
      </c>
      <c r="P192" s="9">
        <f ca="1">MATCH($A192, 'Spells By School'!G:G, 0)</f>
        <v>73</v>
      </c>
      <c r="Q192" s="9" t="e">
        <f>MATCH($A192, 'Spells By School'!H:H, 0)</f>
        <v>#N/A</v>
      </c>
      <c r="R192" s="9" t="e">
        <f>MATCH($A192, 'Spells By School'!I:I, 0)</f>
        <v>#N/A</v>
      </c>
      <c r="S192" s="9" t="str">
        <f t="shared" ca="1" si="62"/>
        <v>Necromancy</v>
      </c>
      <c r="T192" s="9" t="str">
        <f t="shared" ca="1" si="63"/>
        <v>NE</v>
      </c>
      <c r="U192" s="9">
        <f ca="1">IF(ISNA($J192), IF(ISNA($K192), IF(ISNA($L192), IF(ISNA($M192), IF(ISNA($N192), IF(ISNA($O192), IF(ISNA($P192), IF(ISNA($Q192), IF(ISNA($R192), "###error###", MATCH(A192, 'Wand Mapping'!J:J,0)),MATCH(A192, 'Wand Mapping'!I:I,0)),MATCH(A192, 'Wand Mapping'!H:H,0)),MATCH(A192, 'Wand Mapping'!G:G,0)),MATCH(A192, 'Wand Mapping'!F:F,0)),MATCH(A192, 'Wand Mapping'!E:E,0)),MATCH(A192, 'Wand Mapping'!D:D,0)),MATCH(A192, 'Wand Mapping'!C:C,0)),MATCH(A192, 'Wand Mapping'!B:B,0))</f>
        <v>30</v>
      </c>
      <c r="V192" s="9" t="str">
        <f ca="1">INDEX('Wand Mapping'!K:K, U192)</f>
        <v>wand_ai_280</v>
      </c>
      <c r="W192" s="9" t="str">
        <f t="shared" ca="1" si="64"/>
        <v>wand_ai_280_NE</v>
      </c>
      <c r="Z192" s="9" t="str">
        <f t="shared" ca="1" si="65"/>
        <v>wand_ai_280_NE</v>
      </c>
      <c r="AB192" s="9" t="b">
        <v>1</v>
      </c>
      <c r="AE192" s="9" t="b">
        <v>1</v>
      </c>
      <c r="AI192" s="9" t="b">
        <v>1</v>
      </c>
      <c r="AJ192" s="9" t="b">
        <v>1</v>
      </c>
      <c r="AK192" s="9" t="b">
        <v>1</v>
      </c>
      <c r="AL192" s="9" t="b">
        <v>1</v>
      </c>
      <c r="AM192" s="9" t="b">
        <v>1</v>
      </c>
      <c r="AV192" s="55">
        <v>63538</v>
      </c>
      <c r="AW192" s="55">
        <v>63539</v>
      </c>
      <c r="AX192" s="55">
        <v>73538</v>
      </c>
      <c r="AY192" s="55">
        <v>73539</v>
      </c>
      <c r="BB192" s="55">
        <v>93538</v>
      </c>
      <c r="BC192" s="55">
        <v>93539</v>
      </c>
      <c r="BD192" s="9">
        <v>3538</v>
      </c>
      <c r="BE192" s="9">
        <f t="shared" si="59"/>
        <v>3539</v>
      </c>
      <c r="BF192" s="57" t="b">
        <f t="shared" si="60"/>
        <v>1</v>
      </c>
      <c r="BG192" s="57" t="b">
        <f t="shared" si="60"/>
        <v>1</v>
      </c>
    </row>
    <row r="193" spans="1:59">
      <c r="A193" s="9" t="s">
        <v>457</v>
      </c>
      <c r="B193" s="9" t="s">
        <v>1041</v>
      </c>
      <c r="C193" s="9">
        <v>3</v>
      </c>
      <c r="D193" s="9">
        <v>5</v>
      </c>
      <c r="E193" s="9" t="str">
        <f t="shared" si="61"/>
        <v>BZ-3V05</v>
      </c>
      <c r="F193" s="9" t="s">
        <v>937</v>
      </c>
      <c r="G193" s="9" t="s">
        <v>655</v>
      </c>
      <c r="H193" s="9" t="s">
        <v>652</v>
      </c>
      <c r="J193" s="9" t="e">
        <f>MATCH($A193, 'Spells By School'!A:A, 0)</f>
        <v>#N/A</v>
      </c>
      <c r="K193" s="9" t="e">
        <f>MATCH($A193, 'Spells By School'!B:B, 0)</f>
        <v>#N/A</v>
      </c>
      <c r="L193" s="9" t="e">
        <f>MATCH($A193, 'Spells By School'!C:C, 0)</f>
        <v>#N/A</v>
      </c>
      <c r="M193" s="9" t="e">
        <f>MATCH($A193, 'Spells By School'!D:D, 0)</f>
        <v>#N/A</v>
      </c>
      <c r="N193" s="9" t="e">
        <f>MATCH($A193, 'Spells By School'!E:E, 0)</f>
        <v>#N/A</v>
      </c>
      <c r="O193" s="9" t="e">
        <f>MATCH($A193, 'Spells By School'!F:F, 0)</f>
        <v>#N/A</v>
      </c>
      <c r="P193" s="9">
        <f ca="1">MATCH($A193, 'Spells By School'!G:G, 0)</f>
        <v>19</v>
      </c>
      <c r="Q193" s="9" t="e">
        <f>MATCH($A193, 'Spells By School'!H:H, 0)</f>
        <v>#N/A</v>
      </c>
      <c r="R193" s="9" t="e">
        <f>MATCH($A193, 'Spells By School'!I:I, 0)</f>
        <v>#N/A</v>
      </c>
      <c r="S193" s="9" t="str">
        <f t="shared" ca="1" si="62"/>
        <v>Necromancy</v>
      </c>
      <c r="T193" s="9" t="str">
        <f t="shared" ca="1" si="63"/>
        <v>NE</v>
      </c>
      <c r="U193" s="9">
        <f ca="1">IF(ISNA($J193), IF(ISNA($K193), IF(ISNA($L193), IF(ISNA($M193), IF(ISNA($N193), IF(ISNA($O193), IF(ISNA($P193), IF(ISNA($Q193), IF(ISNA($R193), "###error###", MATCH(A193, 'Wand Mapping'!J:J,0)),MATCH(A193, 'Wand Mapping'!I:I,0)),MATCH(A193, 'Wand Mapping'!H:H,0)),MATCH(A193, 'Wand Mapping'!G:G,0)),MATCH(A193, 'Wand Mapping'!F:F,0)),MATCH(A193, 'Wand Mapping'!E:E,0)),MATCH(A193, 'Wand Mapping'!D:D,0)),MATCH(A193, 'Wand Mapping'!C:C,0)),MATCH(A193, 'Wand Mapping'!B:B,0))</f>
        <v>74</v>
      </c>
      <c r="V193" s="9" t="str">
        <f ca="1">INDEX('Wand Mapping'!K:K, U193)</f>
        <v>wand_ai_720</v>
      </c>
      <c r="W193" s="9" t="str">
        <f t="shared" ca="1" si="64"/>
        <v>wand_ai_720_NE</v>
      </c>
      <c r="Z193" s="9" t="str">
        <f t="shared" ca="1" si="65"/>
        <v>wand_ai_720_NE</v>
      </c>
      <c r="AB193" s="9" t="b">
        <v>1</v>
      </c>
      <c r="AC193" s="68" t="s">
        <v>2033</v>
      </c>
      <c r="AE193" s="9" t="b">
        <v>1</v>
      </c>
      <c r="AF193" s="68" t="s">
        <v>2033</v>
      </c>
      <c r="AG193" s="68" t="s">
        <v>2033</v>
      </c>
      <c r="AH193" s="9" t="b">
        <v>1</v>
      </c>
      <c r="AI193" s="9" t="b">
        <v>1</v>
      </c>
      <c r="AJ193" s="9" t="b">
        <v>1</v>
      </c>
      <c r="AK193" s="9" t="b">
        <v>1</v>
      </c>
      <c r="AL193" s="9" t="b">
        <v>1</v>
      </c>
      <c r="AM193" s="9" t="b">
        <v>1</v>
      </c>
      <c r="AV193" s="55">
        <v>63540</v>
      </c>
      <c r="AW193" s="55">
        <v>63541</v>
      </c>
      <c r="AX193" s="55">
        <v>73540</v>
      </c>
      <c r="AY193" s="55">
        <v>73541</v>
      </c>
      <c r="BB193" s="55">
        <v>93540</v>
      </c>
      <c r="BC193" s="55">
        <v>93541</v>
      </c>
      <c r="BD193" s="9">
        <v>3540</v>
      </c>
      <c r="BE193" s="9">
        <f t="shared" si="59"/>
        <v>3541</v>
      </c>
      <c r="BF193" s="57" t="b">
        <f t="shared" si="60"/>
        <v>1</v>
      </c>
      <c r="BG193" s="57" t="b">
        <f t="shared" si="60"/>
        <v>1</v>
      </c>
    </row>
    <row r="194" spans="1:59">
      <c r="A194" s="9" t="s">
        <v>508</v>
      </c>
      <c r="B194" s="9" t="s">
        <v>1042</v>
      </c>
      <c r="C194" s="9">
        <v>3</v>
      </c>
      <c r="D194" s="9">
        <v>5</v>
      </c>
      <c r="E194" s="9" t="str">
        <f t="shared" si="61"/>
        <v>BZ-3W05</v>
      </c>
      <c r="F194" s="9" t="s">
        <v>938</v>
      </c>
      <c r="G194" s="9" t="s">
        <v>655</v>
      </c>
      <c r="H194" s="9" t="s">
        <v>652</v>
      </c>
      <c r="J194" s="9">
        <f>MATCH($A194, 'Spells By School'!A:A, 0)</f>
        <v>11</v>
      </c>
      <c r="K194" s="9" t="e">
        <f>MATCH($A194, 'Spells By School'!B:B, 0)</f>
        <v>#N/A</v>
      </c>
      <c r="L194" s="9" t="e">
        <f>MATCH($A194, 'Spells By School'!C:C, 0)</f>
        <v>#N/A</v>
      </c>
      <c r="M194" s="9" t="e">
        <f>MATCH($A194, 'Spells By School'!D:D, 0)</f>
        <v>#N/A</v>
      </c>
      <c r="N194" s="9" t="e">
        <f>MATCH($A194, 'Spells By School'!E:E, 0)</f>
        <v>#N/A</v>
      </c>
      <c r="O194" s="9" t="e">
        <f>MATCH($A194, 'Spells By School'!F:F, 0)</f>
        <v>#N/A</v>
      </c>
      <c r="P194" s="9" t="e">
        <f ca="1">MATCH($A194, 'Spells By School'!G:G, 0)</f>
        <v>#N/A</v>
      </c>
      <c r="Q194" s="9" t="e">
        <f>MATCH($A194, 'Spells By School'!H:H, 0)</f>
        <v>#N/A</v>
      </c>
      <c r="R194" s="9" t="e">
        <f>MATCH($A194, 'Spells By School'!I:I, 0)</f>
        <v>#N/A</v>
      </c>
      <c r="S194" s="9" t="str">
        <f t="shared" si="62"/>
        <v>Abjuration</v>
      </c>
      <c r="T194" s="9" t="str">
        <f t="shared" si="63"/>
        <v>AB</v>
      </c>
      <c r="U194" s="9">
        <f>IF(ISNA($J194), IF(ISNA($K194), IF(ISNA($L194), IF(ISNA($M194), IF(ISNA($N194), IF(ISNA($O194), IF(ISNA($P194), IF(ISNA($Q194), IF(ISNA($R194), "###error###", MATCH(A194, 'Wand Mapping'!J:J,0)),MATCH(A194, 'Wand Mapping'!I:I,0)),MATCH(A194, 'Wand Mapping'!H:H,0)),MATCH(A194, 'Wand Mapping'!G:G,0)),MATCH(A194, 'Wand Mapping'!F:F,0)),MATCH(A194, 'Wand Mapping'!E:E,0)),MATCH(A194, 'Wand Mapping'!D:D,0)),MATCH(A194, 'Wand Mapping'!C:C,0)),MATCH(A194, 'Wand Mapping'!B:B,0))</f>
        <v>82</v>
      </c>
      <c r="V194" s="9" t="str">
        <f>INDEX('Wand Mapping'!K:K, U194)</f>
        <v>wand_ai_800</v>
      </c>
      <c r="W194" s="9" t="str">
        <f t="shared" si="64"/>
        <v>wand_ai_800_AB</v>
      </c>
      <c r="Z194" s="9" t="str">
        <f t="shared" si="65"/>
        <v>wand_ai_800_AB</v>
      </c>
      <c r="AB194" s="9" t="b">
        <v>1</v>
      </c>
      <c r="AC194" s="68" t="s">
        <v>2033</v>
      </c>
      <c r="AE194" s="9" t="b">
        <v>1</v>
      </c>
      <c r="AF194" s="68" t="s">
        <v>2033</v>
      </c>
      <c r="AG194" s="68" t="s">
        <v>2033</v>
      </c>
      <c r="AH194" s="9" t="b">
        <v>1</v>
      </c>
      <c r="AI194" s="9" t="b">
        <v>1</v>
      </c>
      <c r="AJ194" s="9" t="b">
        <v>1</v>
      </c>
      <c r="AK194" s="9" t="b">
        <v>1</v>
      </c>
      <c r="AL194" s="9" t="b">
        <v>1</v>
      </c>
      <c r="AM194" s="9" t="b">
        <v>1</v>
      </c>
      <c r="AV194" s="55">
        <v>63542</v>
      </c>
      <c r="AW194" s="55">
        <v>63543</v>
      </c>
      <c r="AX194" s="55">
        <v>73542</v>
      </c>
      <c r="AY194" s="55">
        <v>73543</v>
      </c>
      <c r="BB194" s="55">
        <v>93542</v>
      </c>
      <c r="BC194" s="55">
        <v>93543</v>
      </c>
      <c r="BD194" s="9">
        <v>3542</v>
      </c>
      <c r="BE194" s="9">
        <f t="shared" si="59"/>
        <v>3543</v>
      </c>
      <c r="BF194" s="57" t="b">
        <f t="shared" si="60"/>
        <v>1</v>
      </c>
      <c r="BG194" s="57" t="b">
        <f t="shared" si="60"/>
        <v>1</v>
      </c>
    </row>
    <row r="195" spans="1:59">
      <c r="A195" s="9" t="s">
        <v>329</v>
      </c>
      <c r="B195" s="9" t="s">
        <v>1043</v>
      </c>
      <c r="C195" s="9">
        <v>3</v>
      </c>
      <c r="D195" s="9">
        <v>5</v>
      </c>
      <c r="E195" s="9" t="str">
        <f t="shared" si="61"/>
        <v>BZ-3X05</v>
      </c>
      <c r="F195" s="9" t="s">
        <v>939</v>
      </c>
      <c r="G195" s="9" t="s">
        <v>655</v>
      </c>
      <c r="H195" s="9" t="s">
        <v>652</v>
      </c>
      <c r="J195" s="9">
        <f>MATCH($A195, 'Spells By School'!A:A, 0)</f>
        <v>83</v>
      </c>
      <c r="K195" s="9" t="e">
        <f>MATCH($A195, 'Spells By School'!B:B, 0)</f>
        <v>#N/A</v>
      </c>
      <c r="L195" s="9" t="e">
        <f>MATCH($A195, 'Spells By School'!C:C, 0)</f>
        <v>#N/A</v>
      </c>
      <c r="M195" s="9" t="e">
        <f>MATCH($A195, 'Spells By School'!D:D, 0)</f>
        <v>#N/A</v>
      </c>
      <c r="N195" s="9" t="e">
        <f>MATCH($A195, 'Spells By School'!E:E, 0)</f>
        <v>#N/A</v>
      </c>
      <c r="O195" s="9" t="e">
        <f>MATCH($A195, 'Spells By School'!F:F, 0)</f>
        <v>#N/A</v>
      </c>
      <c r="P195" s="9" t="e">
        <f ca="1">MATCH($A195, 'Spells By School'!G:G, 0)</f>
        <v>#N/A</v>
      </c>
      <c r="Q195" s="9" t="e">
        <f>MATCH($A195, 'Spells By School'!H:H, 0)</f>
        <v>#N/A</v>
      </c>
      <c r="R195" s="9" t="e">
        <f>MATCH($A195, 'Spells By School'!I:I, 0)</f>
        <v>#N/A</v>
      </c>
      <c r="S195" s="9" t="str">
        <f t="shared" si="62"/>
        <v>Abjuration</v>
      </c>
      <c r="T195" s="9" t="str">
        <f t="shared" si="63"/>
        <v>AB</v>
      </c>
      <c r="U195" s="9">
        <f>IF(ISNA($J195), IF(ISNA($K195), IF(ISNA($L195), IF(ISNA($M195), IF(ISNA($N195), IF(ISNA($O195), IF(ISNA($P195), IF(ISNA($Q195), IF(ISNA($R195), "###error###", MATCH(A195, 'Wand Mapping'!J:J,0)),MATCH(A195, 'Wand Mapping'!I:I,0)),MATCH(A195, 'Wand Mapping'!H:H,0)),MATCH(A195, 'Wand Mapping'!G:G,0)),MATCH(A195, 'Wand Mapping'!F:F,0)),MATCH(A195, 'Wand Mapping'!E:E,0)),MATCH(A195, 'Wand Mapping'!D:D,0)),MATCH(A195, 'Wand Mapping'!C:C,0)),MATCH(A195, 'Wand Mapping'!B:B,0))</f>
        <v>54</v>
      </c>
      <c r="V195" s="9" t="str">
        <f>INDEX('Wand Mapping'!K:K, U195)</f>
        <v>wand_ai_520</v>
      </c>
      <c r="W195" s="9" t="str">
        <f t="shared" si="64"/>
        <v>wand_ai_520_AB</v>
      </c>
      <c r="Z195" s="9" t="str">
        <f t="shared" si="65"/>
        <v>wand_ai_520_AB</v>
      </c>
      <c r="AB195" s="9" t="b">
        <v>1</v>
      </c>
      <c r="AC195" s="68" t="s">
        <v>2033</v>
      </c>
      <c r="AE195" s="9" t="b">
        <v>1</v>
      </c>
      <c r="AF195" s="68" t="s">
        <v>2033</v>
      </c>
      <c r="AG195" s="68" t="s">
        <v>2033</v>
      </c>
      <c r="AH195" s="9" t="b">
        <v>1</v>
      </c>
      <c r="AI195" s="9" t="b">
        <v>1</v>
      </c>
      <c r="AJ195" s="9" t="b">
        <v>1</v>
      </c>
      <c r="AK195" s="9" t="b">
        <v>1</v>
      </c>
      <c r="AL195" s="9" t="b">
        <v>1</v>
      </c>
      <c r="AM195" s="9" t="b">
        <v>1</v>
      </c>
      <c r="AV195" s="55">
        <v>63544</v>
      </c>
      <c r="AW195" s="55">
        <v>63545</v>
      </c>
      <c r="BD195" s="9">
        <v>3544</v>
      </c>
      <c r="BE195" s="9">
        <f t="shared" si="59"/>
        <v>3545</v>
      </c>
      <c r="BF195" s="57" t="b">
        <f t="shared" si="60"/>
        <v>1</v>
      </c>
      <c r="BG195" s="57" t="b">
        <f t="shared" si="60"/>
        <v>1</v>
      </c>
    </row>
    <row r="196" spans="1:59">
      <c r="A196" s="66" t="s">
        <v>2038</v>
      </c>
      <c r="B196" s="66" t="s">
        <v>2056</v>
      </c>
      <c r="C196" s="9">
        <v>3</v>
      </c>
      <c r="D196" s="9">
        <v>5</v>
      </c>
      <c r="E196" s="9" t="str">
        <f t="shared" si="61"/>
        <v>BZ-YU05</v>
      </c>
      <c r="F196" s="66" t="s">
        <v>939</v>
      </c>
      <c r="G196" s="66" t="s">
        <v>2008</v>
      </c>
      <c r="AB196" s="9" t="b">
        <v>1</v>
      </c>
      <c r="AC196" s="68"/>
      <c r="AE196" s="9" t="b">
        <v>1</v>
      </c>
      <c r="AF196" s="68"/>
      <c r="AG196" s="68"/>
      <c r="AH196" s="9" t="b">
        <v>1</v>
      </c>
      <c r="AI196" s="9" t="b">
        <v>1</v>
      </c>
      <c r="AJ196" s="9" t="b">
        <v>1</v>
      </c>
      <c r="AK196" s="9" t="b">
        <v>1</v>
      </c>
      <c r="AL196" s="9" t="b">
        <v>1</v>
      </c>
      <c r="AM196" s="9" t="b">
        <v>1</v>
      </c>
      <c r="BB196" s="55">
        <v>93546</v>
      </c>
      <c r="BC196" s="55">
        <v>93547</v>
      </c>
      <c r="BD196" s="9">
        <v>3546</v>
      </c>
      <c r="BE196" s="9">
        <f t="shared" si="59"/>
        <v>3547</v>
      </c>
      <c r="BF196" s="57" t="b">
        <f t="shared" si="60"/>
        <v>1</v>
      </c>
      <c r="BG196" s="57" t="b">
        <f t="shared" si="60"/>
        <v>1</v>
      </c>
    </row>
    <row r="197" spans="1:59">
      <c r="A197" s="9" t="s">
        <v>335</v>
      </c>
      <c r="B197" s="9" t="s">
        <v>1044</v>
      </c>
      <c r="C197" s="9">
        <v>3</v>
      </c>
      <c r="D197" s="9">
        <v>5</v>
      </c>
      <c r="E197" s="9" t="str">
        <f t="shared" si="61"/>
        <v>BZ-3Y05</v>
      </c>
      <c r="F197" s="9" t="s">
        <v>940</v>
      </c>
      <c r="G197" s="9" t="s">
        <v>655</v>
      </c>
      <c r="H197" s="9" t="s">
        <v>652</v>
      </c>
      <c r="J197" s="9" t="e">
        <f>MATCH($A197, 'Spells By School'!A:A, 0)</f>
        <v>#N/A</v>
      </c>
      <c r="K197" s="9">
        <f>MATCH($A197, 'Spells By School'!B:B, 0)</f>
        <v>82</v>
      </c>
      <c r="L197" s="9" t="e">
        <f>MATCH($A197, 'Spells By School'!C:C, 0)</f>
        <v>#N/A</v>
      </c>
      <c r="M197" s="9" t="e">
        <f>MATCH($A197, 'Spells By School'!D:D, 0)</f>
        <v>#N/A</v>
      </c>
      <c r="N197" s="9" t="e">
        <f>MATCH($A197, 'Spells By School'!E:E, 0)</f>
        <v>#N/A</v>
      </c>
      <c r="O197" s="9" t="e">
        <f>MATCH($A197, 'Spells By School'!F:F, 0)</f>
        <v>#N/A</v>
      </c>
      <c r="P197" s="9" t="e">
        <f ca="1">MATCH($A197, 'Spells By School'!G:G, 0)</f>
        <v>#N/A</v>
      </c>
      <c r="Q197" s="9" t="e">
        <f>MATCH($A197, 'Spells By School'!H:H, 0)</f>
        <v>#N/A</v>
      </c>
      <c r="R197" s="9" t="e">
        <f>MATCH($A197, 'Spells By School'!I:I, 0)</f>
        <v>#N/A</v>
      </c>
      <c r="S197" s="9" t="str">
        <f t="shared" ref="S197:S205" si="66">IF(ISNA($J197), IF(ISNA($K197), IF(ISNA($L197), IF(ISNA($M197), IF(ISNA($N197), IF(ISNA($O197), IF(ISNA($P197), IF(ISNA($Q197), IF(ISNA($R197), "###error###", R$1),Q$1),P$1),O$1),N$1),M$1),L$1),K$1),J$1)</f>
        <v>Conjuration</v>
      </c>
      <c r="T197" s="9" t="str">
        <f t="shared" ref="T197:T205" si="67">IF(ISNA($J197), IF(ISNA($K197), IF(ISNA($L197), IF(ISNA($M197), IF(ISNA($N197), IF(ISNA($O197), IF(ISNA($P197), IF(ISNA($Q197), IF(ISNA($R197), "###error###", "WM"),"IL"),"NE"),"EN"),"EV"),"TR"),"DI"),"CO"),"AB")</f>
        <v>CO</v>
      </c>
      <c r="U197" s="9">
        <f>IF(ISNA($J197), IF(ISNA($K197), IF(ISNA($L197), IF(ISNA($M197), IF(ISNA($N197), IF(ISNA($O197), IF(ISNA($P197), IF(ISNA($Q197), IF(ISNA($R197), "###error###", MATCH(A197, 'Wand Mapping'!J:J,0)),MATCH(A197, 'Wand Mapping'!I:I,0)),MATCH(A197, 'Wand Mapping'!H:H,0)),MATCH(A197, 'Wand Mapping'!G:G,0)),MATCH(A197, 'Wand Mapping'!F:F,0)),MATCH(A197, 'Wand Mapping'!E:E,0)),MATCH(A197, 'Wand Mapping'!D:D,0)),MATCH(A197, 'Wand Mapping'!C:C,0)),MATCH(A197, 'Wand Mapping'!B:B,0))</f>
        <v>55</v>
      </c>
      <c r="V197" s="9" t="str">
        <f>INDEX('Wand Mapping'!K:K, U197)</f>
        <v>wand_ai_530</v>
      </c>
      <c r="W197" s="9" t="str">
        <f t="shared" ref="W197:W205" si="68">_xlfn.CONCAT(V197, "_", T197)</f>
        <v>wand_ai_530_CO</v>
      </c>
      <c r="Z197" s="9" t="str">
        <f t="shared" ref="Z197:Z205" si="69">IF(ISBLANK(X197), W197, X197)</f>
        <v>wand_ai_530_CO</v>
      </c>
      <c r="AC197" s="9" t="b">
        <v>1</v>
      </c>
      <c r="AF197" s="9" t="b">
        <v>1</v>
      </c>
      <c r="AG197" s="9" t="b">
        <v>1</v>
      </c>
      <c r="AH197" s="9" t="b">
        <v>1</v>
      </c>
      <c r="AI197" s="9" t="b">
        <v>1</v>
      </c>
      <c r="AJ197" s="9" t="b">
        <v>1</v>
      </c>
      <c r="AK197" s="9" t="b">
        <v>1</v>
      </c>
      <c r="AL197" s="9" t="b">
        <v>1</v>
      </c>
      <c r="AM197" s="9" t="b">
        <v>1</v>
      </c>
      <c r="AV197" s="55">
        <v>63548</v>
      </c>
      <c r="AW197" s="55">
        <v>63549</v>
      </c>
      <c r="AX197" s="55">
        <v>73548</v>
      </c>
      <c r="AY197" s="55">
        <v>73549</v>
      </c>
      <c r="BB197" s="55">
        <v>93548</v>
      </c>
      <c r="BC197" s="55">
        <v>93549</v>
      </c>
      <c r="BD197" s="9">
        <v>3548</v>
      </c>
      <c r="BE197" s="9">
        <f t="shared" si="59"/>
        <v>3549</v>
      </c>
      <c r="BF197" s="57" t="b">
        <f t="shared" ref="BF197" si="70">AND(
OR(ISBLANK(AV197), AND(MOD(AV197, 10000) = BD197, QUOTIENT(AV197, 10000) = 6)),
OR(ISBLANK(AX197), AND(MOD(AX197, 10000) = BD197, QUOTIENT(AX197, 10000) = 7)),
OR(ISBLANK(AZ197), AND(MOD(AZ197, 10000) = BD197, QUOTIENT(AZ197, 10000) = 8)),
OR(ISBLANK(BB197), AND(MOD(BB197, 10000) = BD197, QUOTIENT(BB197, 10000) = 9))
)</f>
        <v>1</v>
      </c>
      <c r="BG197" s="57" t="b">
        <f t="shared" ref="BG197" si="71">AND(
OR(ISBLANK(AW197), AND(MOD(AW197, 10000) = BE197, QUOTIENT(AW197, 10000) = 6)),
OR(ISBLANK(AY197), AND(MOD(AY197, 10000) = BE197, QUOTIENT(AY197, 10000) = 7)),
OR(ISBLANK(BA197), AND(MOD(BA197, 10000) = BE197, QUOTIENT(BA197, 10000) = 8)),
OR(ISBLANK(BC197), AND(MOD(BC197, 10000) = BE197, QUOTIENT(BC197, 10000) = 9))
)</f>
        <v>1</v>
      </c>
    </row>
    <row r="198" spans="1:59">
      <c r="A198" s="9" t="s">
        <v>582</v>
      </c>
      <c r="B198" s="9" t="s">
        <v>1045</v>
      </c>
      <c r="C198" s="9">
        <v>3</v>
      </c>
      <c r="D198" s="9">
        <v>5</v>
      </c>
      <c r="E198" s="9" t="str">
        <f t="shared" si="61"/>
        <v>BZ-3Z05</v>
      </c>
      <c r="F198" s="9" t="s">
        <v>941</v>
      </c>
      <c r="G198" s="9" t="s">
        <v>655</v>
      </c>
      <c r="H198" s="9" t="s">
        <v>652</v>
      </c>
      <c r="J198" s="9">
        <f>MATCH($A198, 'Spells By School'!A:A, 0)</f>
        <v>77</v>
      </c>
      <c r="K198" s="9" t="e">
        <f>MATCH($A198, 'Spells By School'!B:B, 0)</f>
        <v>#N/A</v>
      </c>
      <c r="L198" s="9" t="e">
        <f>MATCH($A198, 'Spells By School'!C:C, 0)</f>
        <v>#N/A</v>
      </c>
      <c r="M198" s="9" t="e">
        <f>MATCH($A198, 'Spells By School'!D:D, 0)</f>
        <v>#N/A</v>
      </c>
      <c r="N198" s="9" t="e">
        <f>MATCH($A198, 'Spells By School'!E:E, 0)</f>
        <v>#N/A</v>
      </c>
      <c r="O198" s="9" t="e">
        <f>MATCH($A198, 'Spells By School'!F:F, 0)</f>
        <v>#N/A</v>
      </c>
      <c r="P198" s="9" t="e">
        <f ca="1">MATCH($A198, 'Spells By School'!G:G, 0)</f>
        <v>#N/A</v>
      </c>
      <c r="Q198" s="9" t="e">
        <f>MATCH($A198, 'Spells By School'!H:H, 0)</f>
        <v>#N/A</v>
      </c>
      <c r="R198" s="9" t="e">
        <f>MATCH($A198, 'Spells By School'!I:I, 0)</f>
        <v>#N/A</v>
      </c>
      <c r="S198" s="9" t="str">
        <f t="shared" si="66"/>
        <v>Abjuration</v>
      </c>
      <c r="T198" s="9" t="str">
        <f t="shared" si="67"/>
        <v>AB</v>
      </c>
      <c r="U198" s="9">
        <f>IF(ISNA($J198), IF(ISNA($K198), IF(ISNA($L198), IF(ISNA($M198), IF(ISNA($N198), IF(ISNA($O198), IF(ISNA($P198), IF(ISNA($Q198), IF(ISNA($R198), "###error###", MATCH(A198, 'Wand Mapping'!J:J,0)),MATCH(A198, 'Wand Mapping'!I:I,0)),MATCH(A198, 'Wand Mapping'!H:H,0)),MATCH(A198, 'Wand Mapping'!G:G,0)),MATCH(A198, 'Wand Mapping'!F:F,0)),MATCH(A198, 'Wand Mapping'!E:E,0)),MATCH(A198, 'Wand Mapping'!D:D,0)),MATCH(A198, 'Wand Mapping'!C:C,0)),MATCH(A198, 'Wand Mapping'!B:B,0))</f>
        <v>93</v>
      </c>
      <c r="V198" s="9" t="str">
        <f>INDEX('Wand Mapping'!K:K, U198)</f>
        <v>wand_ai_910</v>
      </c>
      <c r="W198" s="9" t="str">
        <f t="shared" si="68"/>
        <v>wand_ai_910_AB</v>
      </c>
      <c r="Z198" s="9" t="str">
        <f t="shared" si="69"/>
        <v>wand_ai_910_AB</v>
      </c>
      <c r="AG198" s="9" t="b">
        <v>1</v>
      </c>
      <c r="AH198" s="9" t="b">
        <v>1</v>
      </c>
      <c r="AI198" s="9" t="b">
        <v>1</v>
      </c>
      <c r="AJ198" s="9" t="b">
        <v>1</v>
      </c>
      <c r="AK198" s="9" t="b">
        <v>1</v>
      </c>
      <c r="AL198" s="9" t="b">
        <v>1</v>
      </c>
      <c r="AM198" s="9" t="b">
        <v>1</v>
      </c>
      <c r="AV198" s="55">
        <v>63550</v>
      </c>
      <c r="AW198" s="55">
        <v>63551</v>
      </c>
      <c r="BB198" s="55">
        <v>93550</v>
      </c>
      <c r="BC198" s="55">
        <v>93551</v>
      </c>
      <c r="BD198" s="9">
        <v>3550</v>
      </c>
      <c r="BE198" s="9">
        <f t="shared" si="59"/>
        <v>3551</v>
      </c>
      <c r="BF198" s="57" t="b">
        <f t="shared" ref="BF198:BF205" si="72">AND(
OR(ISBLANK(AV198), AND(MOD(AV198, 10000) = BD198, QUOTIENT(AV198, 10000) = 6)),
OR(ISBLANK(AX198), AND(MOD(AX198, 10000) = BD198, QUOTIENT(AX198, 10000) = 7)),
OR(ISBLANK(AZ198), AND(MOD(AZ198, 10000) = BD198, QUOTIENT(AZ198, 10000) = 8)),
OR(ISBLANK(BB198), AND(MOD(BB198, 10000) = BD198, QUOTIENT(BB198, 10000) = 9))
)</f>
        <v>1</v>
      </c>
      <c r="BG198" s="57" t="b">
        <f t="shared" ref="BG198:BG205" si="73">AND(
OR(ISBLANK(AW198), AND(MOD(AW198, 10000) = BE198, QUOTIENT(AW198, 10000) = 6)),
OR(ISBLANK(AY198), AND(MOD(AY198, 10000) = BE198, QUOTIENT(AY198, 10000) = 7)),
OR(ISBLANK(BA198), AND(MOD(BA198, 10000) = BE198, QUOTIENT(BA198, 10000) = 8)),
OR(ISBLANK(BC198), AND(MOD(BC198, 10000) = BE198, QUOTIENT(BC198, 10000) = 9))
)</f>
        <v>1</v>
      </c>
    </row>
    <row r="199" spans="1:59">
      <c r="A199" s="9" t="s">
        <v>309</v>
      </c>
      <c r="B199" s="9" t="s">
        <v>1421</v>
      </c>
      <c r="C199" s="9">
        <v>3</v>
      </c>
      <c r="D199" s="9">
        <v>5</v>
      </c>
      <c r="E199" s="9" t="str">
        <f t="shared" si="61"/>
        <v>BZ-W105</v>
      </c>
      <c r="F199" s="9" t="s">
        <v>1433</v>
      </c>
      <c r="G199" s="9" t="s">
        <v>655</v>
      </c>
      <c r="H199" s="9" t="s">
        <v>656</v>
      </c>
      <c r="J199" s="9" t="e">
        <f>MATCH($A199, 'Spells By School'!A:A, 0)</f>
        <v>#N/A</v>
      </c>
      <c r="K199" s="9">
        <f>MATCH($A199, 'Spells By School'!B:B, 0)</f>
        <v>62</v>
      </c>
      <c r="L199" s="9" t="e">
        <f>MATCH($A199, 'Spells By School'!C:C, 0)</f>
        <v>#N/A</v>
      </c>
      <c r="M199" s="9" t="e">
        <f>MATCH($A199, 'Spells By School'!D:D, 0)</f>
        <v>#N/A</v>
      </c>
      <c r="N199" s="9" t="e">
        <f>MATCH($A199, 'Spells By School'!E:E, 0)</f>
        <v>#N/A</v>
      </c>
      <c r="O199" s="9" t="e">
        <f>MATCH($A199, 'Spells By School'!F:F, 0)</f>
        <v>#N/A</v>
      </c>
      <c r="P199" s="9" t="e">
        <f ca="1">MATCH($A199, 'Spells By School'!G:G, 0)</f>
        <v>#N/A</v>
      </c>
      <c r="Q199" s="9" t="e">
        <f>MATCH($A199, 'Spells By School'!H:H, 0)</f>
        <v>#N/A</v>
      </c>
      <c r="R199" s="9" t="e">
        <f>MATCH($A199, 'Spells By School'!I:I, 0)</f>
        <v>#N/A</v>
      </c>
      <c r="S199" s="9" t="str">
        <f t="shared" si="66"/>
        <v>Conjuration</v>
      </c>
      <c r="T199" s="9" t="str">
        <f t="shared" si="67"/>
        <v>CO</v>
      </c>
      <c r="U199" s="9">
        <f>IF(ISNA($J199), IF(ISNA($K199), IF(ISNA($L199), IF(ISNA($M199), IF(ISNA($N199), IF(ISNA($O199), IF(ISNA($P199), IF(ISNA($Q199), IF(ISNA($R199), "###error###", MATCH(A199, 'Wand Mapping'!J:J,0)),MATCH(A199, 'Wand Mapping'!I:I,0)),MATCH(A199, 'Wand Mapping'!H:H,0)),MATCH(A199, 'Wand Mapping'!G:G,0)),MATCH(A199, 'Wand Mapping'!F:F,0)),MATCH(A199, 'Wand Mapping'!E:E,0)),MATCH(A199, 'Wand Mapping'!D:D,0)),MATCH(A199, 'Wand Mapping'!C:C,0)),MATCH(A199, 'Wand Mapping'!B:B,0))</f>
        <v>51</v>
      </c>
      <c r="V199" s="9" t="str">
        <f>INDEX('Wand Mapping'!K:K, U199)</f>
        <v>wand_ai_490</v>
      </c>
      <c r="W199" s="9" t="str">
        <f t="shared" si="68"/>
        <v>wand_ai_490_CO</v>
      </c>
      <c r="Z199" s="9" t="str">
        <f t="shared" si="69"/>
        <v>wand_ai_490_CO</v>
      </c>
      <c r="AB199" s="9" t="b">
        <v>1</v>
      </c>
      <c r="AE199" s="9" t="b">
        <v>1</v>
      </c>
      <c r="AH199" s="9" t="b">
        <v>1</v>
      </c>
      <c r="AI199" s="9" t="b">
        <v>1</v>
      </c>
      <c r="AJ199" s="9" t="b">
        <v>1</v>
      </c>
      <c r="AK199" s="9" t="b">
        <v>1</v>
      </c>
      <c r="AL199" s="9" t="b">
        <v>1</v>
      </c>
      <c r="AM199" s="9" t="b">
        <v>1</v>
      </c>
      <c r="AX199" s="55">
        <v>73552</v>
      </c>
      <c r="AY199" s="55">
        <v>73553</v>
      </c>
      <c r="BD199" s="9">
        <v>3552</v>
      </c>
      <c r="BE199" s="9">
        <f t="shared" si="59"/>
        <v>3553</v>
      </c>
      <c r="BF199" s="57" t="b">
        <f t="shared" si="72"/>
        <v>1</v>
      </c>
      <c r="BG199" s="57" t="b">
        <f t="shared" si="73"/>
        <v>1</v>
      </c>
    </row>
    <row r="200" spans="1:59">
      <c r="A200" s="9" t="s">
        <v>134</v>
      </c>
      <c r="B200" s="9" t="s">
        <v>1422</v>
      </c>
      <c r="C200" s="9">
        <v>3</v>
      </c>
      <c r="D200" s="9">
        <v>5</v>
      </c>
      <c r="E200" s="9" t="str">
        <f t="shared" si="61"/>
        <v>BZ-W205</v>
      </c>
      <c r="F200" s="9" t="s">
        <v>1434</v>
      </c>
      <c r="G200" s="9" t="s">
        <v>655</v>
      </c>
      <c r="H200" s="9" t="s">
        <v>656</v>
      </c>
      <c r="J200" s="9">
        <f>MATCH($A200, 'Spells By School'!A:A, 0)</f>
        <v>10</v>
      </c>
      <c r="K200" s="9" t="e">
        <f>MATCH($A200, 'Spells By School'!B:B, 0)</f>
        <v>#N/A</v>
      </c>
      <c r="L200" s="9" t="e">
        <f>MATCH($A200, 'Spells By School'!C:C, 0)</f>
        <v>#N/A</v>
      </c>
      <c r="M200" s="9" t="e">
        <f>MATCH($A200, 'Spells By School'!D:D, 0)</f>
        <v>#N/A</v>
      </c>
      <c r="N200" s="9" t="e">
        <f>MATCH($A200, 'Spells By School'!E:E, 0)</f>
        <v>#N/A</v>
      </c>
      <c r="O200" s="9" t="e">
        <f>MATCH($A200, 'Spells By School'!F:F, 0)</f>
        <v>#N/A</v>
      </c>
      <c r="P200" s="9" t="e">
        <f ca="1">MATCH($A200, 'Spells By School'!G:G, 0)</f>
        <v>#N/A</v>
      </c>
      <c r="Q200" s="9" t="e">
        <f>MATCH($A200, 'Spells By School'!H:H, 0)</f>
        <v>#N/A</v>
      </c>
      <c r="R200" s="9" t="e">
        <f>MATCH($A200, 'Spells By School'!I:I, 0)</f>
        <v>#N/A</v>
      </c>
      <c r="S200" s="9" t="str">
        <f t="shared" si="66"/>
        <v>Abjuration</v>
      </c>
      <c r="T200" s="9" t="str">
        <f t="shared" si="67"/>
        <v>AB</v>
      </c>
      <c r="U200" s="9">
        <f>IF(ISNA($J200), IF(ISNA($K200), IF(ISNA($L200), IF(ISNA($M200), IF(ISNA($N200), IF(ISNA($O200), IF(ISNA($P200), IF(ISNA($Q200), IF(ISNA($R200), "###error###", MATCH(A200, 'Wand Mapping'!J:J,0)),MATCH(A200, 'Wand Mapping'!I:I,0)),MATCH(A200, 'Wand Mapping'!H:H,0)),MATCH(A200, 'Wand Mapping'!G:G,0)),MATCH(A200, 'Wand Mapping'!F:F,0)),MATCH(A200, 'Wand Mapping'!E:E,0)),MATCH(A200, 'Wand Mapping'!D:D,0)),MATCH(A200, 'Wand Mapping'!C:C,0)),MATCH(A200, 'Wand Mapping'!B:B,0))</f>
        <v>24</v>
      </c>
      <c r="V200" s="9" t="str">
        <f>INDEX('Wand Mapping'!K:K, U200)</f>
        <v>wand_ai_220</v>
      </c>
      <c r="W200" s="9" t="str">
        <f t="shared" si="68"/>
        <v>wand_ai_220_AB</v>
      </c>
      <c r="Z200" s="9" t="str">
        <f t="shared" si="69"/>
        <v>wand_ai_220_AB</v>
      </c>
      <c r="AB200" s="9" t="b">
        <v>1</v>
      </c>
      <c r="AE200" s="9" t="b">
        <v>1</v>
      </c>
      <c r="AI200" s="9" t="b">
        <v>1</v>
      </c>
      <c r="AJ200" s="9" t="b">
        <v>1</v>
      </c>
      <c r="AK200" s="9" t="b">
        <v>1</v>
      </c>
      <c r="AL200" s="9" t="b">
        <v>1</v>
      </c>
      <c r="AM200" s="9" t="b">
        <v>1</v>
      </c>
      <c r="AX200" s="55">
        <v>73554</v>
      </c>
      <c r="AY200" s="55">
        <v>73555</v>
      </c>
      <c r="BD200" s="9">
        <v>3554</v>
      </c>
      <c r="BE200" s="9">
        <f t="shared" si="59"/>
        <v>3555</v>
      </c>
      <c r="BF200" s="57" t="b">
        <f t="shared" si="72"/>
        <v>1</v>
      </c>
      <c r="BG200" s="57" t="b">
        <f t="shared" si="73"/>
        <v>1</v>
      </c>
    </row>
    <row r="201" spans="1:59">
      <c r="A201" s="9" t="s">
        <v>93</v>
      </c>
      <c r="B201" s="9" t="s">
        <v>1423</v>
      </c>
      <c r="C201" s="9">
        <v>3</v>
      </c>
      <c r="D201" s="9">
        <v>5</v>
      </c>
      <c r="E201" s="9" t="str">
        <f t="shared" si="61"/>
        <v>BZ-W305</v>
      </c>
      <c r="F201" s="9" t="s">
        <v>1435</v>
      </c>
      <c r="G201" s="9" t="s">
        <v>655</v>
      </c>
      <c r="H201" s="9" t="s">
        <v>656</v>
      </c>
      <c r="J201" s="9">
        <f>MATCH($A201, 'Spells By School'!A:A, 0)</f>
        <v>15</v>
      </c>
      <c r="K201" s="9" t="e">
        <f>MATCH($A201, 'Spells By School'!B:B, 0)</f>
        <v>#N/A</v>
      </c>
      <c r="L201" s="9" t="e">
        <f>MATCH($A201, 'Spells By School'!C:C, 0)</f>
        <v>#N/A</v>
      </c>
      <c r="M201" s="9" t="e">
        <f>MATCH($A201, 'Spells By School'!D:D, 0)</f>
        <v>#N/A</v>
      </c>
      <c r="N201" s="9" t="e">
        <f>MATCH($A201, 'Spells By School'!E:E, 0)</f>
        <v>#N/A</v>
      </c>
      <c r="O201" s="9" t="e">
        <f>MATCH($A201, 'Spells By School'!F:F, 0)</f>
        <v>#N/A</v>
      </c>
      <c r="P201" s="9" t="e">
        <f ca="1">MATCH($A201, 'Spells By School'!G:G, 0)</f>
        <v>#N/A</v>
      </c>
      <c r="Q201" s="9" t="e">
        <f>MATCH($A201, 'Spells By School'!H:H, 0)</f>
        <v>#N/A</v>
      </c>
      <c r="R201" s="9" t="e">
        <f>MATCH($A201, 'Spells By School'!I:I, 0)</f>
        <v>#N/A</v>
      </c>
      <c r="S201" s="9" t="str">
        <f t="shared" si="66"/>
        <v>Abjuration</v>
      </c>
      <c r="T201" s="9" t="str">
        <f t="shared" si="67"/>
        <v>AB</v>
      </c>
      <c r="U201" s="9">
        <f>IF(ISNA($J201), IF(ISNA($K201), IF(ISNA($L201), IF(ISNA($M201), IF(ISNA($N201), IF(ISNA($O201), IF(ISNA($P201), IF(ISNA($Q201), IF(ISNA($R201), "###error###", MATCH(A201, 'Wand Mapping'!J:J,0)),MATCH(A201, 'Wand Mapping'!I:I,0)),MATCH(A201, 'Wand Mapping'!H:H,0)),MATCH(A201, 'Wand Mapping'!G:G,0)),MATCH(A201, 'Wand Mapping'!F:F,0)),MATCH(A201, 'Wand Mapping'!E:E,0)),MATCH(A201, 'Wand Mapping'!D:D,0)),MATCH(A201, 'Wand Mapping'!C:C,0)),MATCH(A201, 'Wand Mapping'!B:B,0))</f>
        <v>17</v>
      </c>
      <c r="V201" s="9" t="str">
        <f>INDEX('Wand Mapping'!K:K, U201)</f>
        <v>wand_ai_150</v>
      </c>
      <c r="W201" s="9" t="str">
        <f t="shared" si="68"/>
        <v>wand_ai_150_AB</v>
      </c>
      <c r="Z201" s="9" t="str">
        <f t="shared" si="69"/>
        <v>wand_ai_150_AB</v>
      </c>
      <c r="AB201" s="9" t="b">
        <v>1</v>
      </c>
      <c r="AE201" s="9" t="b">
        <v>1</v>
      </c>
      <c r="AH201" s="9" t="b">
        <v>1</v>
      </c>
      <c r="AI201" s="9" t="b">
        <v>1</v>
      </c>
      <c r="AJ201" s="9" t="b">
        <v>1</v>
      </c>
      <c r="AK201" s="9" t="b">
        <v>1</v>
      </c>
      <c r="AL201" s="9" t="b">
        <v>1</v>
      </c>
      <c r="AM201" s="9" t="b">
        <v>1</v>
      </c>
      <c r="AX201" s="55">
        <v>73556</v>
      </c>
      <c r="AY201" s="55">
        <v>73557</v>
      </c>
      <c r="BD201" s="9">
        <v>3556</v>
      </c>
      <c r="BE201" s="9">
        <f t="shared" si="59"/>
        <v>3557</v>
      </c>
      <c r="BF201" s="57" t="b">
        <f t="shared" si="72"/>
        <v>1</v>
      </c>
      <c r="BG201" s="57" t="b">
        <f t="shared" si="73"/>
        <v>1</v>
      </c>
    </row>
    <row r="202" spans="1:59">
      <c r="A202" s="9" t="s">
        <v>467</v>
      </c>
      <c r="B202" s="9" t="s">
        <v>1511</v>
      </c>
      <c r="C202" s="9">
        <v>3</v>
      </c>
      <c r="D202" s="9">
        <v>5</v>
      </c>
      <c r="E202" s="9" t="str">
        <f t="shared" si="61"/>
        <v>BZ-W405</v>
      </c>
      <c r="F202" s="9" t="s">
        <v>1436</v>
      </c>
      <c r="G202" s="9" t="s">
        <v>655</v>
      </c>
      <c r="H202" s="9" t="s">
        <v>656</v>
      </c>
      <c r="J202" s="9" t="e">
        <f>MATCH($A202, 'Spells By School'!A:A, 0)</f>
        <v>#N/A</v>
      </c>
      <c r="K202" s="9" t="e">
        <f>MATCH($A202, 'Spells By School'!B:B, 0)</f>
        <v>#N/A</v>
      </c>
      <c r="L202" s="9" t="e">
        <f>MATCH($A202, 'Spells By School'!C:C, 0)</f>
        <v>#N/A</v>
      </c>
      <c r="M202" s="9" t="e">
        <f>MATCH($A202, 'Spells By School'!D:D, 0)</f>
        <v>#N/A</v>
      </c>
      <c r="N202" s="9">
        <f>MATCH($A202, 'Spells By School'!E:E, 0)</f>
        <v>55</v>
      </c>
      <c r="O202" s="9" t="e">
        <f>MATCH($A202, 'Spells By School'!F:F, 0)</f>
        <v>#N/A</v>
      </c>
      <c r="P202" s="9" t="e">
        <f ca="1">MATCH($A202, 'Spells By School'!G:G, 0)</f>
        <v>#N/A</v>
      </c>
      <c r="Q202" s="9" t="e">
        <f>MATCH($A202, 'Spells By School'!H:H, 0)</f>
        <v>#N/A</v>
      </c>
      <c r="R202" s="9" t="e">
        <f>MATCH($A202, 'Spells By School'!I:I, 0)</f>
        <v>#N/A</v>
      </c>
      <c r="S202" s="9" t="str">
        <f t="shared" si="66"/>
        <v>Invocation</v>
      </c>
      <c r="T202" s="9" t="str">
        <f t="shared" si="67"/>
        <v>EV</v>
      </c>
      <c r="U202" s="9">
        <f>IF(ISNA($J202), IF(ISNA($K202), IF(ISNA($L202), IF(ISNA($M202), IF(ISNA($N202), IF(ISNA($O202), IF(ISNA($P202), IF(ISNA($Q202), IF(ISNA($R202), "###error###", MATCH(A202, 'Wand Mapping'!J:J,0)),MATCH(A202, 'Wand Mapping'!I:I,0)),MATCH(A202, 'Wand Mapping'!H:H,0)),MATCH(A202, 'Wand Mapping'!G:G,0)),MATCH(A202, 'Wand Mapping'!F:F,0)),MATCH(A202, 'Wand Mapping'!E:E,0)),MATCH(A202, 'Wand Mapping'!D:D,0)),MATCH(A202, 'Wand Mapping'!C:C,0)),MATCH(A202, 'Wand Mapping'!B:B,0))</f>
        <v>76</v>
      </c>
      <c r="V202" s="9" t="str">
        <f>INDEX('Wand Mapping'!K:K, U202)</f>
        <v>wand_ai_740</v>
      </c>
      <c r="W202" s="9" t="str">
        <f t="shared" si="68"/>
        <v>wand_ai_740_EV</v>
      </c>
      <c r="Z202" s="9" t="str">
        <f t="shared" si="69"/>
        <v>wand_ai_740_EV</v>
      </c>
      <c r="AC202" s="9" t="b">
        <v>1</v>
      </c>
      <c r="AF202" s="9" t="b">
        <v>1</v>
      </c>
      <c r="AG202" s="9" t="b">
        <v>1</v>
      </c>
      <c r="AH202" s="9" t="b">
        <v>1</v>
      </c>
      <c r="AI202" s="9" t="b">
        <v>1</v>
      </c>
      <c r="AJ202" s="9" t="b">
        <v>1</v>
      </c>
      <c r="AK202" s="9" t="b">
        <v>1</v>
      </c>
      <c r="AL202" s="9" t="b">
        <v>1</v>
      </c>
      <c r="AM202" s="9" t="b">
        <v>1</v>
      </c>
      <c r="AX202" s="55">
        <v>73558</v>
      </c>
      <c r="AY202" s="55">
        <v>73559</v>
      </c>
      <c r="BD202" s="9">
        <v>3558</v>
      </c>
      <c r="BE202" s="9">
        <f t="shared" si="59"/>
        <v>3559</v>
      </c>
      <c r="BF202" s="57" t="b">
        <f t="shared" si="72"/>
        <v>1</v>
      </c>
      <c r="BG202" s="57" t="b">
        <f t="shared" si="73"/>
        <v>1</v>
      </c>
    </row>
    <row r="203" spans="1:59">
      <c r="A203" s="9" t="s">
        <v>239</v>
      </c>
      <c r="B203" s="9" t="s">
        <v>1512</v>
      </c>
      <c r="C203" s="9">
        <v>3</v>
      </c>
      <c r="D203" s="9">
        <v>5</v>
      </c>
      <c r="E203" s="9" t="str">
        <f t="shared" si="61"/>
        <v>BZ-W505</v>
      </c>
      <c r="F203" s="9" t="s">
        <v>1437</v>
      </c>
      <c r="G203" s="9" t="s">
        <v>655</v>
      </c>
      <c r="H203" s="9" t="s">
        <v>656</v>
      </c>
      <c r="J203" s="9" t="e">
        <f>MATCH($A203, 'Spells By School'!A:A, 0)</f>
        <v>#N/A</v>
      </c>
      <c r="K203" s="9" t="e">
        <f>MATCH($A203, 'Spells By School'!B:B, 0)</f>
        <v>#N/A</v>
      </c>
      <c r="L203" s="9" t="e">
        <f>MATCH($A203, 'Spells By School'!C:C, 0)</f>
        <v>#N/A</v>
      </c>
      <c r="M203" s="9" t="e">
        <f>MATCH($A203, 'Spells By School'!D:D, 0)</f>
        <v>#N/A</v>
      </c>
      <c r="N203" s="9" t="e">
        <f>MATCH($A203, 'Spells By School'!E:E, 0)</f>
        <v>#N/A</v>
      </c>
      <c r="O203" s="9" t="e">
        <f>MATCH($A203, 'Spells By School'!F:F, 0)</f>
        <v>#N/A</v>
      </c>
      <c r="P203" s="9">
        <f ca="1">MATCH($A203, 'Spells By School'!G:G, 0)</f>
        <v>12</v>
      </c>
      <c r="Q203" s="9" t="e">
        <f>MATCH($A203, 'Spells By School'!H:H, 0)</f>
        <v>#N/A</v>
      </c>
      <c r="R203" s="9" t="e">
        <f>MATCH($A203, 'Spells By School'!I:I, 0)</f>
        <v>#N/A</v>
      </c>
      <c r="S203" s="9" t="str">
        <f t="shared" ca="1" si="66"/>
        <v>Necromancy</v>
      </c>
      <c r="T203" s="9" t="str">
        <f t="shared" ca="1" si="67"/>
        <v>NE</v>
      </c>
      <c r="U203" s="9">
        <f ca="1">IF(ISNA($J203), IF(ISNA($K203), IF(ISNA($L203), IF(ISNA($M203), IF(ISNA($N203), IF(ISNA($O203), IF(ISNA($P203), IF(ISNA($Q203), IF(ISNA($R203), "###error###", MATCH(A203, 'Wand Mapping'!J:J,0)),MATCH(A203, 'Wand Mapping'!I:I,0)),MATCH(A203, 'Wand Mapping'!H:H,0)),MATCH(A203, 'Wand Mapping'!G:G,0)),MATCH(A203, 'Wand Mapping'!F:F,0)),MATCH(A203, 'Wand Mapping'!E:E,0)),MATCH(A203, 'Wand Mapping'!D:D,0)),MATCH(A203, 'Wand Mapping'!C:C,0)),MATCH(A203, 'Wand Mapping'!B:B,0))</f>
        <v>41</v>
      </c>
      <c r="V203" s="9" t="str">
        <f ca="1">INDEX('Wand Mapping'!K:K, U203)</f>
        <v>wand_ai_390</v>
      </c>
      <c r="W203" s="9" t="str">
        <f t="shared" ca="1" si="68"/>
        <v>wand_ai_390_NE</v>
      </c>
      <c r="Z203" s="9" t="str">
        <f t="shared" ca="1" si="69"/>
        <v>wand_ai_390_NE</v>
      </c>
      <c r="AB203" s="9" t="b">
        <v>1</v>
      </c>
      <c r="AE203" s="9" t="b">
        <v>1</v>
      </c>
      <c r="AI203" s="9" t="b">
        <v>1</v>
      </c>
      <c r="AJ203" s="9" t="b">
        <v>1</v>
      </c>
      <c r="AK203" s="9" t="b">
        <v>1</v>
      </c>
      <c r="AL203" s="9" t="b">
        <v>1</v>
      </c>
      <c r="AM203" s="9" t="b">
        <v>1</v>
      </c>
      <c r="AX203" s="55">
        <v>73560</v>
      </c>
      <c r="AY203" s="55">
        <v>73561</v>
      </c>
      <c r="BD203" s="9">
        <v>3560</v>
      </c>
      <c r="BE203" s="9">
        <f t="shared" si="59"/>
        <v>3561</v>
      </c>
      <c r="BF203" s="57" t="b">
        <f t="shared" si="72"/>
        <v>1</v>
      </c>
      <c r="BG203" s="57" t="b">
        <f t="shared" si="73"/>
        <v>1</v>
      </c>
    </row>
    <row r="204" spans="1:59">
      <c r="A204" s="9" t="s">
        <v>390</v>
      </c>
      <c r="B204" s="9" t="s">
        <v>1513</v>
      </c>
      <c r="C204" s="9">
        <v>3</v>
      </c>
      <c r="D204" s="9">
        <v>5</v>
      </c>
      <c r="E204" s="9" t="str">
        <f t="shared" si="61"/>
        <v>BZ-W605</v>
      </c>
      <c r="F204" s="9" t="s">
        <v>1438</v>
      </c>
      <c r="G204" s="9" t="s">
        <v>655</v>
      </c>
      <c r="H204" s="9" t="s">
        <v>656</v>
      </c>
      <c r="J204" s="9" t="e">
        <f>MATCH($A204, 'Spells By School'!A:A, 0)</f>
        <v>#N/A</v>
      </c>
      <c r="K204" s="9" t="e">
        <f>MATCH($A204, 'Spells By School'!B:B, 0)</f>
        <v>#N/A</v>
      </c>
      <c r="L204" s="9" t="e">
        <f>MATCH($A204, 'Spells By School'!C:C, 0)</f>
        <v>#N/A</v>
      </c>
      <c r="M204" s="9">
        <f>MATCH($A204, 'Spells By School'!D:D, 0)</f>
        <v>72</v>
      </c>
      <c r="N204" s="9" t="e">
        <f>MATCH($A204, 'Spells By School'!E:E, 0)</f>
        <v>#N/A</v>
      </c>
      <c r="O204" s="9" t="e">
        <f>MATCH($A204, 'Spells By School'!F:F, 0)</f>
        <v>#N/A</v>
      </c>
      <c r="P204" s="9" t="e">
        <f ca="1">MATCH($A204, 'Spells By School'!G:G, 0)</f>
        <v>#N/A</v>
      </c>
      <c r="Q204" s="9" t="e">
        <f>MATCH($A204, 'Spells By School'!H:H, 0)</f>
        <v>#N/A</v>
      </c>
      <c r="R204" s="9" t="e">
        <f>MATCH($A204, 'Spells By School'!I:I, 0)</f>
        <v>#N/A</v>
      </c>
      <c r="S204" s="9" t="str">
        <f t="shared" si="66"/>
        <v>Transmutation</v>
      </c>
      <c r="T204" s="9" t="str">
        <f t="shared" si="67"/>
        <v>TR</v>
      </c>
      <c r="U204" s="9">
        <f>IF(ISNA($J204), IF(ISNA($K204), IF(ISNA($L204), IF(ISNA($M204), IF(ISNA($N204), IF(ISNA($O204), IF(ISNA($P204), IF(ISNA($Q204), IF(ISNA($R204), "###error###", MATCH(A204, 'Wand Mapping'!J:J,0)),MATCH(A204, 'Wand Mapping'!I:I,0)),MATCH(A204, 'Wand Mapping'!H:H,0)),MATCH(A204, 'Wand Mapping'!G:G,0)),MATCH(A204, 'Wand Mapping'!F:F,0)),MATCH(A204, 'Wand Mapping'!E:E,0)),MATCH(A204, 'Wand Mapping'!D:D,0)),MATCH(A204, 'Wand Mapping'!C:C,0)),MATCH(A204, 'Wand Mapping'!B:B,0))</f>
        <v>64</v>
      </c>
      <c r="V204" s="9" t="str">
        <f>INDEX('Wand Mapping'!K:K, U204)</f>
        <v>wand_ai_620</v>
      </c>
      <c r="W204" s="9" t="str">
        <f t="shared" si="68"/>
        <v>wand_ai_620_TR</v>
      </c>
      <c r="Z204" s="9" t="str">
        <f t="shared" si="69"/>
        <v>wand_ai_620_TR</v>
      </c>
      <c r="AC204" s="9" t="b">
        <v>1</v>
      </c>
      <c r="AF204" s="9" t="b">
        <v>1</v>
      </c>
      <c r="AG204" s="9" t="b">
        <v>1</v>
      </c>
      <c r="AH204" s="9" t="b">
        <v>1</v>
      </c>
      <c r="AI204" s="9" t="b">
        <v>1</v>
      </c>
      <c r="AJ204" s="9" t="b">
        <v>1</v>
      </c>
      <c r="AK204" s="9" t="b">
        <v>1</v>
      </c>
      <c r="AL204" s="9" t="b">
        <v>1</v>
      </c>
      <c r="AM204" s="9" t="b">
        <v>1</v>
      </c>
      <c r="AX204" s="55">
        <v>73562</v>
      </c>
      <c r="AY204" s="55">
        <v>73563</v>
      </c>
      <c r="BB204" s="55">
        <v>93562</v>
      </c>
      <c r="BC204" s="55">
        <v>93563</v>
      </c>
      <c r="BD204" s="9">
        <v>3562</v>
      </c>
      <c r="BE204" s="9">
        <f t="shared" si="59"/>
        <v>3563</v>
      </c>
      <c r="BF204" s="57" t="b">
        <f t="shared" si="72"/>
        <v>1</v>
      </c>
      <c r="BG204" s="57" t="b">
        <f t="shared" si="73"/>
        <v>1</v>
      </c>
    </row>
    <row r="205" spans="1:59">
      <c r="A205" s="9" t="s">
        <v>462</v>
      </c>
      <c r="B205" s="9" t="s">
        <v>1514</v>
      </c>
      <c r="C205" s="9">
        <v>3</v>
      </c>
      <c r="D205" s="9">
        <v>5</v>
      </c>
      <c r="E205" s="9" t="str">
        <f t="shared" si="61"/>
        <v>BZ-W705</v>
      </c>
      <c r="F205" s="9" t="s">
        <v>1439</v>
      </c>
      <c r="G205" s="9" t="s">
        <v>655</v>
      </c>
      <c r="H205" s="9" t="s">
        <v>656</v>
      </c>
      <c r="J205" s="9" t="e">
        <f>MATCH($A205, 'Spells By School'!A:A, 0)</f>
        <v>#N/A</v>
      </c>
      <c r="K205" s="9" t="e">
        <f>MATCH($A205, 'Spells By School'!B:B, 0)</f>
        <v>#N/A</v>
      </c>
      <c r="L205" s="9" t="e">
        <f>MATCH($A205, 'Spells By School'!C:C, 0)</f>
        <v>#N/A</v>
      </c>
      <c r="M205" s="9" t="e">
        <f>MATCH($A205, 'Spells By School'!D:D, 0)</f>
        <v>#N/A</v>
      </c>
      <c r="N205" s="9">
        <f>MATCH($A205, 'Spells By School'!E:E, 0)</f>
        <v>15</v>
      </c>
      <c r="O205" s="9" t="e">
        <f>MATCH($A205, 'Spells By School'!F:F, 0)</f>
        <v>#N/A</v>
      </c>
      <c r="P205" s="9" t="e">
        <f ca="1">MATCH($A205, 'Spells By School'!G:G, 0)</f>
        <v>#N/A</v>
      </c>
      <c r="Q205" s="9" t="e">
        <f>MATCH($A205, 'Spells By School'!H:H, 0)</f>
        <v>#N/A</v>
      </c>
      <c r="R205" s="9" t="e">
        <f>MATCH($A205, 'Spells By School'!I:I, 0)</f>
        <v>#N/A</v>
      </c>
      <c r="S205" s="9" t="str">
        <f t="shared" si="66"/>
        <v>Invocation</v>
      </c>
      <c r="T205" s="9" t="str">
        <f t="shared" si="67"/>
        <v>EV</v>
      </c>
      <c r="U205" s="9">
        <f>IF(ISNA($J205), IF(ISNA($K205), IF(ISNA($L205), IF(ISNA($M205), IF(ISNA($N205), IF(ISNA($O205), IF(ISNA($P205), IF(ISNA($Q205), IF(ISNA($R205), "###error###", MATCH(A205, 'Wand Mapping'!J:J,0)),MATCH(A205, 'Wand Mapping'!I:I,0)),MATCH(A205, 'Wand Mapping'!H:H,0)),MATCH(A205, 'Wand Mapping'!G:G,0)),MATCH(A205, 'Wand Mapping'!F:F,0)),MATCH(A205, 'Wand Mapping'!E:E,0)),MATCH(A205, 'Wand Mapping'!D:D,0)),MATCH(A205, 'Wand Mapping'!C:C,0)),MATCH(A205, 'Wand Mapping'!B:B,0))</f>
        <v>75</v>
      </c>
      <c r="V205" s="9" t="str">
        <f>INDEX('Wand Mapping'!K:K, U205)</f>
        <v>wand_ai_730</v>
      </c>
      <c r="W205" s="9" t="str">
        <f t="shared" si="68"/>
        <v>wand_ai_730_EV</v>
      </c>
      <c r="Z205" s="9" t="str">
        <f t="shared" si="69"/>
        <v>wand_ai_730_EV</v>
      </c>
      <c r="AC205" s="9" t="b">
        <v>1</v>
      </c>
      <c r="AF205" s="9" t="b">
        <v>1</v>
      </c>
      <c r="AG205" s="9" t="b">
        <v>1</v>
      </c>
      <c r="AH205" s="9" t="b">
        <v>1</v>
      </c>
      <c r="AI205" s="9" t="b">
        <v>1</v>
      </c>
      <c r="AJ205" s="9" t="b">
        <v>1</v>
      </c>
      <c r="AK205" s="9" t="b">
        <v>1</v>
      </c>
      <c r="AL205" s="9" t="b">
        <v>1</v>
      </c>
      <c r="AM205" s="9" t="b">
        <v>1</v>
      </c>
      <c r="AX205" s="55">
        <v>73564</v>
      </c>
      <c r="AY205" s="55">
        <v>73565</v>
      </c>
      <c r="BD205" s="9">
        <v>3564</v>
      </c>
      <c r="BE205" s="9">
        <f t="shared" si="59"/>
        <v>3565</v>
      </c>
      <c r="BF205" s="57" t="b">
        <f t="shared" si="72"/>
        <v>1</v>
      </c>
      <c r="BG205" s="57" t="b">
        <f t="shared" si="73"/>
        <v>1</v>
      </c>
    </row>
    <row r="206" spans="1:59">
      <c r="A206" s="9" t="s">
        <v>163</v>
      </c>
      <c r="B206" s="9" t="s">
        <v>1515</v>
      </c>
      <c r="C206" s="9">
        <v>3</v>
      </c>
      <c r="D206" s="9">
        <v>5</v>
      </c>
      <c r="E206" s="9" t="str">
        <f t="shared" ref="E206:E228" si="74">_xlfn.CONCAT(B206, RIGHT(_xlfn.CONCAT("0", D206), 2))</f>
        <v>BZ-W805</v>
      </c>
      <c r="F206" s="9" t="s">
        <v>1440</v>
      </c>
      <c r="G206" s="9" t="s">
        <v>655</v>
      </c>
      <c r="H206" s="9" t="s">
        <v>656</v>
      </c>
      <c r="J206" s="9" t="e">
        <f>MATCH($A206, 'Spells By School'!A:A, 0)</f>
        <v>#N/A</v>
      </c>
      <c r="K206" s="9" t="e">
        <f>MATCH($A206, 'Spells By School'!B:B, 0)</f>
        <v>#N/A</v>
      </c>
      <c r="L206" s="9" t="e">
        <f>MATCH($A206, 'Spells By School'!C:C, 0)</f>
        <v>#N/A</v>
      </c>
      <c r="M206" s="9">
        <f>MATCH($A206, 'Spells By School'!D:D, 0)</f>
        <v>47</v>
      </c>
      <c r="N206" s="9" t="e">
        <f>MATCH($A206, 'Spells By School'!E:E, 0)</f>
        <v>#N/A</v>
      </c>
      <c r="O206" s="9" t="e">
        <f>MATCH($A206, 'Spells By School'!F:F, 0)</f>
        <v>#N/A</v>
      </c>
      <c r="P206" s="9" t="e">
        <f ca="1">MATCH($A206, 'Spells By School'!G:G, 0)</f>
        <v>#N/A</v>
      </c>
      <c r="Q206" s="9" t="e">
        <f>MATCH($A206, 'Spells By School'!H:H, 0)</f>
        <v>#N/A</v>
      </c>
      <c r="R206" s="9" t="e">
        <f>MATCH($A206, 'Spells By School'!I:I, 0)</f>
        <v>#N/A</v>
      </c>
      <c r="S206" s="9" t="str">
        <f>IF(ISNA($J206), IF(ISNA($K206), IF(ISNA($L206), IF(ISNA($M206), IF(ISNA($N206), IF(ISNA($O206), IF(ISNA($P206), IF(ISNA($Q206), IF(ISNA($R206), "###error###", R$1),Q$1),P$1),O$1),N$1),M$1),L$1),K$1),J$1)</f>
        <v>Transmutation</v>
      </c>
      <c r="T206" s="9" t="str">
        <f>IF(ISNA($J206), IF(ISNA($K206), IF(ISNA($L206), IF(ISNA($M206), IF(ISNA($N206), IF(ISNA($O206), IF(ISNA($P206), IF(ISNA($Q206), IF(ISNA($R206), "###error###", "WM"),"IL"),"NE"),"EN"),"EV"),"TR"),"DI"),"CO"),"AB")</f>
        <v>TR</v>
      </c>
      <c r="U206" s="9">
        <f>IF(ISNA($J206), IF(ISNA($K206), IF(ISNA($L206), IF(ISNA($M206), IF(ISNA($N206), IF(ISNA($O206), IF(ISNA($P206), IF(ISNA($Q206), IF(ISNA($R206), "###error###", MATCH(A206, 'Wand Mapping'!J:J,0)),MATCH(A206, 'Wand Mapping'!I:I,0)),MATCH(A206, 'Wand Mapping'!H:H,0)),MATCH(A206, 'Wand Mapping'!G:G,0)),MATCH(A206, 'Wand Mapping'!F:F,0)),MATCH(A206, 'Wand Mapping'!E:E,0)),MATCH(A206, 'Wand Mapping'!D:D,0)),MATCH(A206, 'Wand Mapping'!C:C,0)),MATCH(A206, 'Wand Mapping'!B:B,0))</f>
        <v>29</v>
      </c>
      <c r="V206" s="9" t="str">
        <f>INDEX('Wand Mapping'!K:K, U206)</f>
        <v>wand_ai_270</v>
      </c>
      <c r="W206" s="9" t="str">
        <f>_xlfn.CONCAT(V206, "_", T206)</f>
        <v>wand_ai_270_TR</v>
      </c>
      <c r="Z206" s="9" t="str">
        <f>IF(ISBLANK(X206), W206, X206)</f>
        <v>wand_ai_270_TR</v>
      </c>
      <c r="AC206" s="9" t="b">
        <v>1</v>
      </c>
      <c r="AF206" s="9" t="b">
        <v>1</v>
      </c>
      <c r="AG206" s="9" t="b">
        <v>1</v>
      </c>
      <c r="AH206" s="9" t="b">
        <v>1</v>
      </c>
      <c r="AI206" s="9" t="b">
        <v>1</v>
      </c>
      <c r="AJ206" s="9" t="b">
        <v>1</v>
      </c>
      <c r="AK206" s="9" t="b">
        <v>1</v>
      </c>
      <c r="AL206" s="9" t="b">
        <v>1</v>
      </c>
      <c r="AM206" s="9" t="b">
        <v>1</v>
      </c>
      <c r="AX206" s="55">
        <v>73566</v>
      </c>
      <c r="AY206" s="55">
        <v>73567</v>
      </c>
      <c r="BD206" s="9">
        <v>3566</v>
      </c>
      <c r="BE206" s="9">
        <f t="shared" ref="BE206:BE244" si="75">IF(BD206="", "", BD206+1)</f>
        <v>3567</v>
      </c>
      <c r="BF206" s="57" t="b">
        <f t="shared" ref="BF206:BF244" si="76">AND(
OR(ISBLANK(AV206), AND(MOD(AV206, 10000) = BD206, QUOTIENT(AV206, 10000) = 6)),
OR(ISBLANK(AX206), AND(MOD(AX206, 10000) = BD206, QUOTIENT(AX206, 10000) = 7)),
OR(ISBLANK(AZ206), AND(MOD(AZ206, 10000) = BD206, QUOTIENT(AZ206, 10000) = 8)),
OR(ISBLANK(BB206), AND(MOD(BB206, 10000) = BD206, QUOTIENT(BB206, 10000) = 9))
)</f>
        <v>1</v>
      </c>
      <c r="BG206" s="57" t="b">
        <f t="shared" ref="BG206:BG244" si="77">AND(
OR(ISBLANK(AW206), AND(MOD(AW206, 10000) = BE206, QUOTIENT(AW206, 10000) = 6)),
OR(ISBLANK(AY206), AND(MOD(AY206, 10000) = BE206, QUOTIENT(AY206, 10000) = 7)),
OR(ISBLANK(BA206), AND(MOD(BA206, 10000) = BE206, QUOTIENT(BA206, 10000) = 8)),
OR(ISBLANK(BC206), AND(MOD(BC206, 10000) = BE206, QUOTIENT(BC206, 10000) = 9))
)</f>
        <v>1</v>
      </c>
    </row>
    <row r="207" spans="1:59">
      <c r="A207" s="9" t="s">
        <v>557</v>
      </c>
      <c r="B207" s="9" t="s">
        <v>1516</v>
      </c>
      <c r="C207" s="9">
        <v>3</v>
      </c>
      <c r="D207" s="9">
        <v>5</v>
      </c>
      <c r="E207" s="9" t="str">
        <f t="shared" si="74"/>
        <v>BZ-W905</v>
      </c>
      <c r="F207" s="9" t="s">
        <v>1441</v>
      </c>
      <c r="G207" s="9" t="s">
        <v>655</v>
      </c>
      <c r="H207" s="9" t="s">
        <v>656</v>
      </c>
      <c r="J207" s="9">
        <f>MATCH($A207, 'Spells By School'!A:A, 0)</f>
        <v>78</v>
      </c>
      <c r="K207" s="9" t="e">
        <f>MATCH($A207, 'Spells By School'!B:B, 0)</f>
        <v>#N/A</v>
      </c>
      <c r="L207" s="9" t="e">
        <f>MATCH($A207, 'Spells By School'!C:C, 0)</f>
        <v>#N/A</v>
      </c>
      <c r="M207" s="9" t="e">
        <f>MATCH($A207, 'Spells By School'!D:D, 0)</f>
        <v>#N/A</v>
      </c>
      <c r="N207" s="9" t="e">
        <f>MATCH($A207, 'Spells By School'!E:E, 0)</f>
        <v>#N/A</v>
      </c>
      <c r="O207" s="9" t="e">
        <f>MATCH($A207, 'Spells By School'!F:F, 0)</f>
        <v>#N/A</v>
      </c>
      <c r="P207" s="9" t="e">
        <f ca="1">MATCH($A207, 'Spells By School'!G:G, 0)</f>
        <v>#N/A</v>
      </c>
      <c r="Q207" s="9" t="e">
        <f>MATCH($A207, 'Spells By School'!H:H, 0)</f>
        <v>#N/A</v>
      </c>
      <c r="R207" s="9" t="e">
        <f>MATCH($A207, 'Spells By School'!I:I, 0)</f>
        <v>#N/A</v>
      </c>
      <c r="S207" s="9" t="str">
        <f>IF(ISNA($J207), IF(ISNA($K207), IF(ISNA($L207), IF(ISNA($M207), IF(ISNA($N207), IF(ISNA($O207), IF(ISNA($P207), IF(ISNA($Q207), IF(ISNA($R207), "###error###", R$1),Q$1),P$1),O$1),N$1),M$1),L$1),K$1),J$1)</f>
        <v>Abjuration</v>
      </c>
      <c r="T207" s="9" t="str">
        <f>IF(ISNA($J207), IF(ISNA($K207), IF(ISNA($L207), IF(ISNA($M207), IF(ISNA($N207), IF(ISNA($O207), IF(ISNA($P207), IF(ISNA($Q207), IF(ISNA($R207), "###error###", "WM"),"IL"),"NE"),"EN"),"EV"),"TR"),"DI"),"CO"),"AB")</f>
        <v>AB</v>
      </c>
      <c r="U207" s="9">
        <f>IF(ISNA($J207), IF(ISNA($K207), IF(ISNA($L207), IF(ISNA($M207), IF(ISNA($N207), IF(ISNA($O207), IF(ISNA($P207), IF(ISNA($Q207), IF(ISNA($R207), "###error###", MATCH(A207, 'Wand Mapping'!J:J,0)),MATCH(A207, 'Wand Mapping'!I:I,0)),MATCH(A207, 'Wand Mapping'!H:H,0)),MATCH(A207, 'Wand Mapping'!G:G,0)),MATCH(A207, 'Wand Mapping'!F:F,0)),MATCH(A207, 'Wand Mapping'!E:E,0)),MATCH(A207, 'Wand Mapping'!D:D,0)),MATCH(A207, 'Wand Mapping'!C:C,0)),MATCH(A207, 'Wand Mapping'!B:B,0))</f>
        <v>89</v>
      </c>
      <c r="V207" s="9" t="str">
        <f>INDEX('Wand Mapping'!K:K, U207)</f>
        <v>wand_ai_870</v>
      </c>
      <c r="W207" s="9" t="str">
        <f>_xlfn.CONCAT(V207, "_", T207)</f>
        <v>wand_ai_870_AB</v>
      </c>
      <c r="Z207" s="9" t="str">
        <f>IF(ISBLANK(X207), W207, X207)</f>
        <v>wand_ai_870_AB</v>
      </c>
      <c r="AC207" s="9" t="b">
        <v>1</v>
      </c>
      <c r="AF207" s="9" t="b">
        <v>1</v>
      </c>
      <c r="AG207" s="9" t="b">
        <v>1</v>
      </c>
      <c r="AH207" s="9" t="b">
        <v>1</v>
      </c>
      <c r="AI207" s="9" t="b">
        <v>1</v>
      </c>
      <c r="AJ207" s="9" t="b">
        <v>1</v>
      </c>
      <c r="AK207" s="9" t="b">
        <v>1</v>
      </c>
      <c r="AL207" s="9" t="b">
        <v>1</v>
      </c>
      <c r="AM207" s="9" t="b">
        <v>1</v>
      </c>
      <c r="AX207" s="55">
        <v>73568</v>
      </c>
      <c r="AY207" s="55">
        <v>73569</v>
      </c>
      <c r="BD207" s="9">
        <v>3568</v>
      </c>
      <c r="BE207" s="9">
        <f t="shared" si="75"/>
        <v>3569</v>
      </c>
      <c r="BF207" s="57" t="b">
        <f t="shared" si="76"/>
        <v>1</v>
      </c>
      <c r="BG207" s="57" t="b">
        <f t="shared" si="77"/>
        <v>1</v>
      </c>
    </row>
    <row r="208" spans="1:59">
      <c r="A208" s="9" t="s">
        <v>36</v>
      </c>
      <c r="B208" s="9" t="s">
        <v>1517</v>
      </c>
      <c r="C208" s="9">
        <v>3</v>
      </c>
      <c r="D208" s="9">
        <v>5</v>
      </c>
      <c r="E208" s="9" t="str">
        <f t="shared" si="74"/>
        <v>BZ-WA05</v>
      </c>
      <c r="F208" s="9" t="s">
        <v>1442</v>
      </c>
      <c r="G208" s="9" t="s">
        <v>655</v>
      </c>
      <c r="H208" s="9" t="s">
        <v>656</v>
      </c>
      <c r="J208" s="9" t="e">
        <f>MATCH($A208, 'Spells By School'!A:A, 0)</f>
        <v>#N/A</v>
      </c>
      <c r="K208" s="9" t="e">
        <f>MATCH($A208, 'Spells By School'!B:B, 0)</f>
        <v>#N/A</v>
      </c>
      <c r="L208" s="9" t="e">
        <f>MATCH($A208, 'Spells By School'!C:C, 0)</f>
        <v>#N/A</v>
      </c>
      <c r="M208" s="9" t="e">
        <f>MATCH($A208, 'Spells By School'!D:D, 0)</f>
        <v>#N/A</v>
      </c>
      <c r="N208" s="9" t="e">
        <f>MATCH($A208, 'Spells By School'!E:E, 0)</f>
        <v>#N/A</v>
      </c>
      <c r="O208" s="9" t="e">
        <f>MATCH($A208, 'Spells By School'!F:F, 0)</f>
        <v>#N/A</v>
      </c>
      <c r="P208" s="9">
        <f ca="1">MATCH($A208, 'Spells By School'!G:G, 0)</f>
        <v>8</v>
      </c>
      <c r="Q208" s="9" t="e">
        <f>MATCH($A208, 'Spells By School'!H:H, 0)</f>
        <v>#N/A</v>
      </c>
      <c r="R208" s="9" t="e">
        <f>MATCH($A208, 'Spells By School'!I:I, 0)</f>
        <v>#N/A</v>
      </c>
      <c r="S208" s="9" t="str">
        <f ca="1">IF(ISNA($J208), IF(ISNA($K208), IF(ISNA($L208), IF(ISNA($M208), IF(ISNA($N208), IF(ISNA($O208), IF(ISNA($P208), IF(ISNA($Q208), IF(ISNA($R208), "###error###", R$1),Q$1),P$1),O$1),N$1),M$1),L$1),K$1),J$1)</f>
        <v>Necromancy</v>
      </c>
      <c r="T208" s="9" t="str">
        <f ca="1">IF(ISNA($J208), IF(ISNA($K208), IF(ISNA($L208), IF(ISNA($M208), IF(ISNA($N208), IF(ISNA($O208), IF(ISNA($P208), IF(ISNA($Q208), IF(ISNA($R208), "###error###", "WM"),"IL"),"NE"),"EN"),"EV"),"TR"),"DI"),"CO"),"AB")</f>
        <v>NE</v>
      </c>
      <c r="U208" s="9">
        <f ca="1">IF(ISNA($J208), IF(ISNA($K208), IF(ISNA($L208), IF(ISNA($M208), IF(ISNA($N208), IF(ISNA($O208), IF(ISNA($P208), IF(ISNA($Q208), IF(ISNA($R208), "###error###", MATCH(A208, 'Wand Mapping'!J:J,0)),MATCH(A208, 'Wand Mapping'!I:I,0)),MATCH(A208, 'Wand Mapping'!H:H,0)),MATCH(A208, 'Wand Mapping'!G:G,0)),MATCH(A208, 'Wand Mapping'!F:F,0)),MATCH(A208, 'Wand Mapping'!E:E,0)),MATCH(A208, 'Wand Mapping'!D:D,0)),MATCH(A208, 'Wand Mapping'!C:C,0)),MATCH(A208, 'Wand Mapping'!B:B,0))</f>
        <v>7</v>
      </c>
      <c r="V208" s="9" t="str">
        <f ca="1">INDEX('Wand Mapping'!K:K, U208)</f>
        <v>wand_ai_050</v>
      </c>
      <c r="W208" s="9" t="str">
        <f ca="1">_xlfn.CONCAT(V208, "_", T208)</f>
        <v>wand_ai_050_NE</v>
      </c>
      <c r="Z208" s="9" t="str">
        <f ca="1">IF(ISBLANK(X208), W208, X208)</f>
        <v>wand_ai_050_NE</v>
      </c>
      <c r="AB208" s="9" t="b">
        <v>1</v>
      </c>
      <c r="AE208" s="9" t="b">
        <v>1</v>
      </c>
      <c r="AI208" s="9" t="b">
        <v>1</v>
      </c>
      <c r="AJ208" s="9" t="b">
        <v>1</v>
      </c>
      <c r="AK208" s="9" t="b">
        <v>1</v>
      </c>
      <c r="AL208" s="9" t="b">
        <v>1</v>
      </c>
      <c r="AM208" s="9" t="b">
        <v>1</v>
      </c>
      <c r="AX208" s="55">
        <v>73570</v>
      </c>
      <c r="AY208" s="55">
        <v>73571</v>
      </c>
      <c r="BD208" s="9">
        <v>3570</v>
      </c>
      <c r="BE208" s="9">
        <f t="shared" si="75"/>
        <v>3571</v>
      </c>
      <c r="BF208" s="57" t="b">
        <f t="shared" si="76"/>
        <v>1</v>
      </c>
      <c r="BG208" s="57" t="b">
        <f t="shared" si="77"/>
        <v>1</v>
      </c>
    </row>
    <row r="209" spans="1:59">
      <c r="A209" s="9" t="s">
        <v>616</v>
      </c>
      <c r="B209" s="9" t="s">
        <v>1852</v>
      </c>
      <c r="C209" s="9">
        <v>3</v>
      </c>
      <c r="D209" s="9">
        <v>5</v>
      </c>
      <c r="E209" s="9" t="str">
        <f t="shared" si="74"/>
        <v>BZ-WB05</v>
      </c>
      <c r="F209" s="9" t="s">
        <v>1443</v>
      </c>
      <c r="G209" s="9" t="s">
        <v>655</v>
      </c>
      <c r="H209" s="9" t="s">
        <v>656</v>
      </c>
      <c r="J209" s="9" t="e">
        <f>MATCH($A209, 'Spells By School'!A:A, 0)</f>
        <v>#N/A</v>
      </c>
      <c r="K209" s="9" t="e">
        <f>MATCH($A209, 'Spells By School'!B:B, 0)</f>
        <v>#N/A</v>
      </c>
      <c r="L209" s="9" t="e">
        <f>MATCH($A209, 'Spells By School'!C:C, 0)</f>
        <v>#N/A</v>
      </c>
      <c r="M209" s="9" t="e">
        <f>MATCH($A209, 'Spells By School'!D:D, 0)</f>
        <v>#N/A</v>
      </c>
      <c r="N209" s="9" t="e">
        <f>MATCH($A209, 'Spells By School'!E:E, 0)</f>
        <v>#N/A</v>
      </c>
      <c r="O209" s="9" t="e">
        <f>MATCH($A209, 'Spells By School'!F:F, 0)</f>
        <v>#N/A</v>
      </c>
      <c r="P209" s="9">
        <f ca="1">MATCH($A209, 'Spells By School'!G:G, 0)</f>
        <v>29</v>
      </c>
      <c r="Q209" s="9" t="e">
        <f>MATCH($A209, 'Spells By School'!H:H, 0)</f>
        <v>#N/A</v>
      </c>
      <c r="R209" s="9" t="e">
        <f>MATCH($A209, 'Spells By School'!I:I, 0)</f>
        <v>#N/A</v>
      </c>
      <c r="S209" s="9" t="str">
        <f ca="1">IF(ISNA($J209), IF(ISNA($K209), IF(ISNA($L209), IF(ISNA($M209), IF(ISNA($N209), IF(ISNA($O209), IF(ISNA($P209), IF(ISNA($Q209), IF(ISNA($R209), "###error###", R$1),Q$1),P$1),O$1),N$1),M$1),L$1),K$1),J$1)</f>
        <v>Necromancy</v>
      </c>
      <c r="T209" s="9" t="str">
        <f ca="1">IF(ISNA($J209), IF(ISNA($K209), IF(ISNA($L209), IF(ISNA($M209), IF(ISNA($N209), IF(ISNA($O209), IF(ISNA($P209), IF(ISNA($Q209), IF(ISNA($R209), "###error###", "WM"),"IL"),"NE"),"EN"),"EV"),"TR"),"DI"),"CO"),"AB")</f>
        <v>NE</v>
      </c>
      <c r="U209" s="9">
        <f ca="1">IF(ISNA($J209), IF(ISNA($K209), IF(ISNA($L209), IF(ISNA($M209), IF(ISNA($N209), IF(ISNA($O209), IF(ISNA($P209), IF(ISNA($Q209), IF(ISNA($R209), "###error###", MATCH(A209, 'Wand Mapping'!J:J,0)),MATCH(A209, 'Wand Mapping'!I:I,0)),MATCH(A209, 'Wand Mapping'!H:H,0)),MATCH(A209, 'Wand Mapping'!G:G,0)),MATCH(A209, 'Wand Mapping'!F:F,0)),MATCH(A209, 'Wand Mapping'!E:E,0)),MATCH(A209, 'Wand Mapping'!D:D,0)),MATCH(A209, 'Wand Mapping'!C:C,0)),MATCH(A209, 'Wand Mapping'!B:B,0))</f>
        <v>98</v>
      </c>
      <c r="V209" s="9" t="str">
        <f ca="1">INDEX('Wand Mapping'!K:K, U209)</f>
        <v>wand_ai_960</v>
      </c>
      <c r="W209" s="9" t="str">
        <f ca="1">_xlfn.CONCAT(V209, "_", T209)</f>
        <v>wand_ai_960_NE</v>
      </c>
      <c r="Z209" s="9" t="str">
        <f ca="1">IF(ISBLANK(X209), W209, X209)</f>
        <v>wand_ai_960_NE</v>
      </c>
      <c r="AB209" s="9" t="b">
        <v>1</v>
      </c>
      <c r="AE209" s="9" t="b">
        <v>1</v>
      </c>
      <c r="AH209" s="9" t="b">
        <v>1</v>
      </c>
      <c r="AI209" s="9" t="b">
        <v>1</v>
      </c>
      <c r="AK209" s="9" t="b">
        <v>1</v>
      </c>
      <c r="AL209" s="9" t="b">
        <v>1</v>
      </c>
      <c r="AM209" s="9" t="b">
        <v>1</v>
      </c>
      <c r="AX209" s="55">
        <v>73572</v>
      </c>
      <c r="AY209" s="55">
        <v>73573</v>
      </c>
      <c r="BD209" s="9">
        <v>3572</v>
      </c>
      <c r="BE209" s="9">
        <f t="shared" si="75"/>
        <v>3573</v>
      </c>
      <c r="BF209" s="57" t="b">
        <f t="shared" si="76"/>
        <v>1</v>
      </c>
      <c r="BG209" s="57" t="b">
        <f t="shared" si="77"/>
        <v>1</v>
      </c>
    </row>
    <row r="210" spans="1:59">
      <c r="A210" s="66" t="s">
        <v>2057</v>
      </c>
      <c r="B210" s="66" t="s">
        <v>2058</v>
      </c>
      <c r="C210" s="9">
        <v>3</v>
      </c>
      <c r="D210" s="9">
        <v>5</v>
      </c>
      <c r="E210" s="9" t="str">
        <f t="shared" si="74"/>
        <v>BZ-YV05</v>
      </c>
      <c r="G210" s="66" t="s">
        <v>2008</v>
      </c>
      <c r="AC210" s="9" t="b">
        <v>1</v>
      </c>
      <c r="AF210" s="9" t="b">
        <v>1</v>
      </c>
      <c r="AG210" s="9" t="b">
        <v>1</v>
      </c>
      <c r="AH210" s="9" t="b">
        <v>1</v>
      </c>
      <c r="AI210" s="9" t="b">
        <v>1</v>
      </c>
      <c r="AJ210" s="9" t="b">
        <v>1</v>
      </c>
      <c r="AK210" s="9" t="b">
        <v>1</v>
      </c>
      <c r="AL210" s="9" t="b">
        <v>1</v>
      </c>
      <c r="AM210" s="9" t="b">
        <v>1</v>
      </c>
      <c r="BB210" s="55">
        <v>93574</v>
      </c>
      <c r="BC210" s="55">
        <v>93575</v>
      </c>
      <c r="BD210" s="9">
        <v>3574</v>
      </c>
      <c r="BE210" s="9">
        <f t="shared" si="75"/>
        <v>3575</v>
      </c>
      <c r="BF210" s="57" t="b">
        <f t="shared" si="76"/>
        <v>1</v>
      </c>
      <c r="BG210" s="57" t="b">
        <f t="shared" si="77"/>
        <v>1</v>
      </c>
    </row>
    <row r="211" spans="1:59">
      <c r="A211" s="66" t="s">
        <v>2059</v>
      </c>
      <c r="B211" s="66" t="s">
        <v>2060</v>
      </c>
      <c r="C211" s="9">
        <v>3</v>
      </c>
      <c r="D211" s="9">
        <v>5</v>
      </c>
      <c r="E211" s="9" t="str">
        <f t="shared" si="74"/>
        <v>BZ-YW05</v>
      </c>
      <c r="G211" s="66" t="s">
        <v>2008</v>
      </c>
      <c r="AC211" s="9" t="b">
        <v>1</v>
      </c>
      <c r="AF211" s="9" t="b">
        <v>1</v>
      </c>
      <c r="AG211" s="9" t="b">
        <v>1</v>
      </c>
      <c r="AH211" s="9" t="b">
        <v>1</v>
      </c>
      <c r="AI211" s="9" t="b">
        <v>1</v>
      </c>
      <c r="AJ211" s="9" t="b">
        <v>1</v>
      </c>
      <c r="AK211" s="9" t="b">
        <v>1</v>
      </c>
      <c r="AL211" s="9" t="b">
        <v>1</v>
      </c>
      <c r="AM211" s="9" t="b">
        <v>1</v>
      </c>
      <c r="BB211" s="55">
        <v>93576</v>
      </c>
      <c r="BC211" s="55">
        <v>93577</v>
      </c>
      <c r="BD211" s="9">
        <v>3576</v>
      </c>
      <c r="BE211" s="9">
        <f t="shared" si="75"/>
        <v>3577</v>
      </c>
      <c r="BF211" s="57" t="b">
        <f t="shared" si="76"/>
        <v>1</v>
      </c>
      <c r="BG211" s="57" t="b">
        <f t="shared" si="77"/>
        <v>1</v>
      </c>
    </row>
    <row r="212" spans="1:59">
      <c r="A212" s="66" t="s">
        <v>2061</v>
      </c>
      <c r="B212" s="66" t="s">
        <v>2062</v>
      </c>
      <c r="C212" s="9">
        <v>3</v>
      </c>
      <c r="D212" s="9">
        <v>5</v>
      </c>
      <c r="E212" s="9" t="str">
        <f t="shared" si="74"/>
        <v>BZ-YX05</v>
      </c>
      <c r="G212" s="66" t="s">
        <v>2008</v>
      </c>
      <c r="AC212" s="9" t="b">
        <v>1</v>
      </c>
      <c r="AF212" s="9" t="b">
        <v>1</v>
      </c>
      <c r="AG212" s="9" t="b">
        <v>1</v>
      </c>
      <c r="AH212" s="9" t="b">
        <v>1</v>
      </c>
      <c r="AI212" s="9" t="b">
        <v>1</v>
      </c>
      <c r="AJ212" s="9" t="b">
        <v>1</v>
      </c>
      <c r="AK212" s="9" t="b">
        <v>1</v>
      </c>
      <c r="AL212" s="9" t="b">
        <v>1</v>
      </c>
      <c r="AM212" s="9" t="b">
        <v>1</v>
      </c>
      <c r="BB212" s="55">
        <v>93578</v>
      </c>
      <c r="BC212" s="55">
        <v>93579</v>
      </c>
      <c r="BD212" s="9">
        <v>3578</v>
      </c>
      <c r="BE212" s="9">
        <f t="shared" si="75"/>
        <v>3579</v>
      </c>
      <c r="BF212" s="57" t="b">
        <f t="shared" si="76"/>
        <v>1</v>
      </c>
      <c r="BG212" s="57" t="b">
        <f t="shared" si="77"/>
        <v>1</v>
      </c>
    </row>
    <row r="213" spans="1:59">
      <c r="A213" s="9" t="s">
        <v>552</v>
      </c>
      <c r="B213" s="9" t="s">
        <v>1716</v>
      </c>
      <c r="C213" s="9">
        <v>3</v>
      </c>
      <c r="D213" s="9">
        <v>5</v>
      </c>
      <c r="E213" s="9" t="str">
        <f t="shared" si="74"/>
        <v>BZ-OV05</v>
      </c>
      <c r="F213" s="9" t="s">
        <v>1601</v>
      </c>
      <c r="G213" s="9" t="s">
        <v>655</v>
      </c>
      <c r="H213" s="9" t="s">
        <v>654</v>
      </c>
      <c r="J213" s="9" t="e">
        <f>MATCH($A213, 'Spells By School'!A:A, 0)</f>
        <v>#N/A</v>
      </c>
      <c r="K213" s="9">
        <f>MATCH($A213, 'Spells By School'!B:B, 0)</f>
        <v>9</v>
      </c>
      <c r="L213" s="9" t="e">
        <f>MATCH($A213, 'Spells By School'!C:C, 0)</f>
        <v>#N/A</v>
      </c>
      <c r="M213" s="9" t="e">
        <f>MATCH($A213, 'Spells By School'!D:D, 0)</f>
        <v>#N/A</v>
      </c>
      <c r="N213" s="9" t="e">
        <f>MATCH($A213, 'Spells By School'!E:E, 0)</f>
        <v>#N/A</v>
      </c>
      <c r="O213" s="9" t="e">
        <f>MATCH($A213, 'Spells By School'!F:F, 0)</f>
        <v>#N/A</v>
      </c>
      <c r="P213" s="9" t="e">
        <f ca="1">MATCH($A213, 'Spells By School'!G:G, 0)</f>
        <v>#N/A</v>
      </c>
      <c r="Q213" s="9" t="e">
        <f>MATCH($A213, 'Spells By School'!H:H, 0)</f>
        <v>#N/A</v>
      </c>
      <c r="R213" s="9" t="e">
        <f>MATCH($A213, 'Spells By School'!I:I, 0)</f>
        <v>#N/A</v>
      </c>
      <c r="S213" s="9" t="str">
        <f t="shared" ref="S213:S220" si="78">IF(ISNA($J213), IF(ISNA($K213), IF(ISNA($L213), IF(ISNA($M213), IF(ISNA($N213), IF(ISNA($O213), IF(ISNA($P213), IF(ISNA($Q213), IF(ISNA($R213), "###error###", R$1),Q$1),P$1),O$1),N$1),M$1),L$1),K$1),J$1)</f>
        <v>Conjuration</v>
      </c>
      <c r="T213" s="9" t="str">
        <f t="shared" ref="T213:T220" si="79">IF(ISNA($J213), IF(ISNA($K213), IF(ISNA($L213), IF(ISNA($M213), IF(ISNA($N213), IF(ISNA($O213), IF(ISNA($P213), IF(ISNA($Q213), IF(ISNA($R213), "###error###", "WM"),"IL"),"NE"),"EN"),"EV"),"TR"),"DI"),"CO"),"AB")</f>
        <v>CO</v>
      </c>
      <c r="U213" s="9">
        <f>IF(ISNA($J213), IF(ISNA($K213), IF(ISNA($L213), IF(ISNA($M213), IF(ISNA($N213), IF(ISNA($O213), IF(ISNA($P213), IF(ISNA($Q213), IF(ISNA($R213), "###error###", MATCH(A213, 'Wand Mapping'!J:J,0)),MATCH(A213, 'Wand Mapping'!I:I,0)),MATCH(A213, 'Wand Mapping'!H:H,0)),MATCH(A213, 'Wand Mapping'!G:G,0)),MATCH(A213, 'Wand Mapping'!F:F,0)),MATCH(A213, 'Wand Mapping'!E:E,0)),MATCH(A213, 'Wand Mapping'!D:D,0)),MATCH(A213, 'Wand Mapping'!C:C,0)),MATCH(A213, 'Wand Mapping'!B:B,0))</f>
        <v>88</v>
      </c>
      <c r="V213" s="9" t="str">
        <f>INDEX('Wand Mapping'!K:K, U213)</f>
        <v>wand_ai_860</v>
      </c>
      <c r="W213" s="9" t="str">
        <f t="shared" ref="W213:W220" si="80">_xlfn.CONCAT(V213, "_", T213)</f>
        <v>wand_ai_860_CO</v>
      </c>
      <c r="Z213" s="9" t="str">
        <f t="shared" ref="Z213:Z220" si="81">IF(ISBLANK(X213), W213, X213)</f>
        <v>wand_ai_860_CO</v>
      </c>
      <c r="AC213" s="9" t="b">
        <v>1</v>
      </c>
      <c r="AF213" s="9" t="b">
        <v>1</v>
      </c>
      <c r="AG213" s="9" t="b">
        <v>1</v>
      </c>
      <c r="AH213" s="9" t="b">
        <v>1</v>
      </c>
      <c r="AI213" s="9" t="b">
        <v>1</v>
      </c>
      <c r="AJ213" s="9" t="b">
        <v>1</v>
      </c>
      <c r="AK213" s="9" t="b">
        <v>1</v>
      </c>
      <c r="AL213" s="9" t="b">
        <v>1</v>
      </c>
      <c r="AM213" s="9" t="b">
        <v>1</v>
      </c>
      <c r="AZ213" s="55">
        <v>83580</v>
      </c>
      <c r="BA213" s="55">
        <v>83581</v>
      </c>
      <c r="BD213" s="9">
        <v>3580</v>
      </c>
      <c r="BE213" s="9">
        <f t="shared" si="75"/>
        <v>3581</v>
      </c>
      <c r="BF213" s="57" t="b">
        <f t="shared" si="76"/>
        <v>1</v>
      </c>
      <c r="BG213" s="57" t="b">
        <f t="shared" si="77"/>
        <v>1</v>
      </c>
    </row>
    <row r="214" spans="1:59">
      <c r="A214" s="9" t="s">
        <v>304</v>
      </c>
      <c r="B214" s="9" t="s">
        <v>1786</v>
      </c>
      <c r="C214" s="9">
        <v>3</v>
      </c>
      <c r="D214" s="9">
        <v>5</v>
      </c>
      <c r="E214" s="9" t="str">
        <f t="shared" si="74"/>
        <v>BZ-R705</v>
      </c>
      <c r="F214" s="9" t="s">
        <v>1636</v>
      </c>
      <c r="G214" s="9" t="s">
        <v>655</v>
      </c>
      <c r="H214" s="9" t="s">
        <v>654</v>
      </c>
      <c r="I214" s="9" t="s">
        <v>653</v>
      </c>
      <c r="J214" s="9" t="e">
        <f>MATCH($A214, 'Spells By School'!A:A, 0)</f>
        <v>#N/A</v>
      </c>
      <c r="K214" s="9" t="e">
        <f>MATCH($A214, 'Spells By School'!B:B, 0)</f>
        <v>#N/A</v>
      </c>
      <c r="L214" s="9" t="e">
        <f>MATCH($A214, 'Spells By School'!C:C, 0)</f>
        <v>#N/A</v>
      </c>
      <c r="M214" s="9">
        <f>MATCH($A214, 'Spells By School'!D:D, 0)</f>
        <v>64</v>
      </c>
      <c r="N214" s="9" t="e">
        <f>MATCH($A214, 'Spells By School'!E:E, 0)</f>
        <v>#N/A</v>
      </c>
      <c r="O214" s="9" t="e">
        <f>MATCH($A214, 'Spells By School'!F:F, 0)</f>
        <v>#N/A</v>
      </c>
      <c r="P214" s="9" t="e">
        <f ca="1">MATCH($A214, 'Spells By School'!G:G, 0)</f>
        <v>#N/A</v>
      </c>
      <c r="Q214" s="9" t="e">
        <f>MATCH($A214, 'Spells By School'!H:H, 0)</f>
        <v>#N/A</v>
      </c>
      <c r="R214" s="9" t="e">
        <f>MATCH($A214, 'Spells By School'!I:I, 0)</f>
        <v>#N/A</v>
      </c>
      <c r="S214" s="9" t="str">
        <f t="shared" si="78"/>
        <v>Transmutation</v>
      </c>
      <c r="T214" s="9" t="str">
        <f t="shared" si="79"/>
        <v>TR</v>
      </c>
      <c r="U214" s="9">
        <f>IF(ISNA($J214), IF(ISNA($K214), IF(ISNA($L214), IF(ISNA($M214), IF(ISNA($N214), IF(ISNA($O214), IF(ISNA($P214), IF(ISNA($Q214), IF(ISNA($R214), "###error###", MATCH(A214, 'Wand Mapping'!J:J,0)),MATCH(A214, 'Wand Mapping'!I:I,0)),MATCH(A214, 'Wand Mapping'!H:H,0)),MATCH(A214, 'Wand Mapping'!G:G,0)),MATCH(A214, 'Wand Mapping'!F:F,0)),MATCH(A214, 'Wand Mapping'!E:E,0)),MATCH(A214, 'Wand Mapping'!D:D,0)),MATCH(A214, 'Wand Mapping'!C:C,0)),MATCH(A214, 'Wand Mapping'!B:B,0))</f>
        <v>50</v>
      </c>
      <c r="V214" s="9" t="str">
        <f>INDEX('Wand Mapping'!K:K, U214)</f>
        <v>wand_ai_480</v>
      </c>
      <c r="W214" s="9" t="str">
        <f t="shared" si="80"/>
        <v>wand_ai_480_TR</v>
      </c>
      <c r="Z214" s="9" t="str">
        <f t="shared" si="81"/>
        <v>wand_ai_480_TR</v>
      </c>
      <c r="AB214" s="9" t="b">
        <v>1</v>
      </c>
      <c r="AE214" s="9" t="b">
        <v>1</v>
      </c>
      <c r="AH214" s="9" t="b">
        <v>1</v>
      </c>
      <c r="AI214" s="9" t="b">
        <v>1</v>
      </c>
      <c r="AJ214" s="9" t="b">
        <v>1</v>
      </c>
      <c r="AK214" s="9" t="b">
        <v>1</v>
      </c>
      <c r="AL214" s="9" t="b">
        <v>1</v>
      </c>
      <c r="AM214" s="9" t="b">
        <v>1</v>
      </c>
      <c r="AZ214" s="55">
        <v>83582</v>
      </c>
      <c r="BA214" s="55">
        <v>83583</v>
      </c>
      <c r="BD214" s="9">
        <v>3582</v>
      </c>
      <c r="BE214" s="9">
        <f t="shared" si="75"/>
        <v>3583</v>
      </c>
      <c r="BF214" s="57" t="b">
        <f t="shared" si="76"/>
        <v>1</v>
      </c>
      <c r="BG214" s="57" t="b">
        <f t="shared" si="77"/>
        <v>1</v>
      </c>
    </row>
    <row r="215" spans="1:59">
      <c r="A215" s="9" t="s">
        <v>58</v>
      </c>
      <c r="B215" s="9" t="s">
        <v>1787</v>
      </c>
      <c r="C215" s="9">
        <v>3</v>
      </c>
      <c r="D215" s="9">
        <v>5</v>
      </c>
      <c r="E215" s="9" t="str">
        <f t="shared" si="74"/>
        <v>BZ-R805</v>
      </c>
      <c r="F215" s="9" t="s">
        <v>1637</v>
      </c>
      <c r="G215" s="9" t="s">
        <v>655</v>
      </c>
      <c r="H215" s="9" t="s">
        <v>654</v>
      </c>
      <c r="I215" s="9" t="s">
        <v>653</v>
      </c>
      <c r="J215" s="9" t="e">
        <f>MATCH($A215, 'Spells By School'!A:A, 0)</f>
        <v>#N/A</v>
      </c>
      <c r="K215" s="9" t="e">
        <f>MATCH($A215, 'Spells By School'!B:B, 0)</f>
        <v>#N/A</v>
      </c>
      <c r="L215" s="9" t="e">
        <f>MATCH($A215, 'Spells By School'!C:C, 0)</f>
        <v>#N/A</v>
      </c>
      <c r="M215" s="9">
        <f>MATCH($A215, 'Spells By School'!D:D, 0)</f>
        <v>26</v>
      </c>
      <c r="N215" s="9" t="e">
        <f>MATCH($A215, 'Spells By School'!E:E, 0)</f>
        <v>#N/A</v>
      </c>
      <c r="O215" s="9" t="e">
        <f>MATCH($A215, 'Spells By School'!F:F, 0)</f>
        <v>#N/A</v>
      </c>
      <c r="P215" s="9" t="e">
        <f ca="1">MATCH($A215, 'Spells By School'!G:G, 0)</f>
        <v>#N/A</v>
      </c>
      <c r="Q215" s="9" t="e">
        <f>MATCH($A215, 'Spells By School'!H:H, 0)</f>
        <v>#N/A</v>
      </c>
      <c r="R215" s="9" t="e">
        <f>MATCH($A215, 'Spells By School'!I:I, 0)</f>
        <v>#N/A</v>
      </c>
      <c r="S215" s="9" t="str">
        <f t="shared" si="78"/>
        <v>Transmutation</v>
      </c>
      <c r="T215" s="9" t="str">
        <f t="shared" si="79"/>
        <v>TR</v>
      </c>
      <c r="U215" s="9">
        <f>IF(ISNA($J215), IF(ISNA($K215), IF(ISNA($L215), IF(ISNA($M215), IF(ISNA($N215), IF(ISNA($O215), IF(ISNA($P215), IF(ISNA($Q215), IF(ISNA($R215), "###error###", MATCH(A215, 'Wand Mapping'!J:J,0)),MATCH(A215, 'Wand Mapping'!I:I,0)),MATCH(A215, 'Wand Mapping'!H:H,0)),MATCH(A215, 'Wand Mapping'!G:G,0)),MATCH(A215, 'Wand Mapping'!F:F,0)),MATCH(A215, 'Wand Mapping'!E:E,0)),MATCH(A215, 'Wand Mapping'!D:D,0)),MATCH(A215, 'Wand Mapping'!C:C,0)),MATCH(A215, 'Wand Mapping'!B:B,0))</f>
        <v>11</v>
      </c>
      <c r="V215" s="9" t="str">
        <f>INDEX('Wand Mapping'!K:K, U215)</f>
        <v>wand_ai_090</v>
      </c>
      <c r="W215" s="9" t="str">
        <f t="shared" si="80"/>
        <v>wand_ai_090_TR</v>
      </c>
      <c r="Z215" s="9" t="str">
        <f t="shared" si="81"/>
        <v>wand_ai_090_TR</v>
      </c>
      <c r="AC215" s="9" t="b">
        <v>1</v>
      </c>
      <c r="AF215" s="9" t="b">
        <v>1</v>
      </c>
      <c r="AG215" s="9" t="b">
        <v>1</v>
      </c>
      <c r="AH215" s="9" t="b">
        <v>1</v>
      </c>
      <c r="AI215" s="9" t="b">
        <v>1</v>
      </c>
      <c r="AJ215" s="9" t="b">
        <v>1</v>
      </c>
      <c r="AK215" s="9" t="b">
        <v>1</v>
      </c>
      <c r="AL215" s="9" t="b">
        <v>1</v>
      </c>
      <c r="AM215" s="9" t="b">
        <v>1</v>
      </c>
      <c r="AZ215" s="55">
        <v>83584</v>
      </c>
      <c r="BA215" s="55">
        <v>83585</v>
      </c>
      <c r="BD215" s="9">
        <v>3584</v>
      </c>
      <c r="BE215" s="9">
        <f t="shared" si="75"/>
        <v>3585</v>
      </c>
      <c r="BF215" s="57" t="b">
        <f t="shared" si="76"/>
        <v>1</v>
      </c>
      <c r="BG215" s="57" t="b">
        <f t="shared" si="77"/>
        <v>1</v>
      </c>
    </row>
    <row r="216" spans="1:59">
      <c r="A216" s="9" t="s">
        <v>576</v>
      </c>
      <c r="B216" s="9" t="s">
        <v>1713</v>
      </c>
      <c r="C216" s="9">
        <v>3</v>
      </c>
      <c r="D216" s="9">
        <v>5</v>
      </c>
      <c r="E216" s="9" t="str">
        <f t="shared" si="74"/>
        <v>BZ-OS05</v>
      </c>
      <c r="F216" s="9" t="s">
        <v>1583</v>
      </c>
      <c r="G216" s="9" t="s">
        <v>655</v>
      </c>
      <c r="H216" s="9" t="s">
        <v>654</v>
      </c>
      <c r="J216" s="9" t="e">
        <f>MATCH($A216, 'Spells By School'!A:A, 0)</f>
        <v>#N/A</v>
      </c>
      <c r="K216" s="9" t="e">
        <f>MATCH($A216, 'Spells By School'!B:B, 0)</f>
        <v>#N/A</v>
      </c>
      <c r="L216" s="9" t="e">
        <f>MATCH($A216, 'Spells By School'!C:C, 0)</f>
        <v>#N/A</v>
      </c>
      <c r="M216" s="9">
        <f>MATCH($A216, 'Spells By School'!D:D, 0)</f>
        <v>37</v>
      </c>
      <c r="N216" s="9" t="e">
        <f>MATCH($A216, 'Spells By School'!E:E, 0)</f>
        <v>#N/A</v>
      </c>
      <c r="O216" s="9" t="e">
        <f>MATCH($A216, 'Spells By School'!F:F, 0)</f>
        <v>#N/A</v>
      </c>
      <c r="P216" s="9" t="e">
        <f ca="1">MATCH($A216, 'Spells By School'!G:G, 0)</f>
        <v>#N/A</v>
      </c>
      <c r="Q216" s="9" t="e">
        <f>MATCH($A216, 'Spells By School'!H:H, 0)</f>
        <v>#N/A</v>
      </c>
      <c r="R216" s="9" t="e">
        <f>MATCH($A216, 'Spells By School'!I:I, 0)</f>
        <v>#N/A</v>
      </c>
      <c r="S216" s="9" t="str">
        <f t="shared" si="78"/>
        <v>Transmutation</v>
      </c>
      <c r="T216" s="9" t="str">
        <f t="shared" si="79"/>
        <v>TR</v>
      </c>
      <c r="U216" s="9">
        <f>IF(ISNA($J216), IF(ISNA($K216), IF(ISNA($L216), IF(ISNA($M216), IF(ISNA($N216), IF(ISNA($O216), IF(ISNA($P216), IF(ISNA($Q216), IF(ISNA($R216), "###error###", MATCH(A216, 'Wand Mapping'!J:J,0)),MATCH(A216, 'Wand Mapping'!I:I,0)),MATCH(A216, 'Wand Mapping'!H:H,0)),MATCH(A216, 'Wand Mapping'!G:G,0)),MATCH(A216, 'Wand Mapping'!F:F,0)),MATCH(A216, 'Wand Mapping'!E:E,0)),MATCH(A216, 'Wand Mapping'!D:D,0)),MATCH(A216, 'Wand Mapping'!C:C,0)),MATCH(A216, 'Wand Mapping'!B:B,0))</f>
        <v>92</v>
      </c>
      <c r="V216" s="9" t="str">
        <f>INDEX('Wand Mapping'!K:K, U216)</f>
        <v>wand_ai_900</v>
      </c>
      <c r="W216" s="9" t="str">
        <f t="shared" si="80"/>
        <v>wand_ai_900_TR</v>
      </c>
      <c r="Z216" s="9" t="str">
        <f t="shared" si="81"/>
        <v>wand_ai_900_TR</v>
      </c>
      <c r="AB216" s="9" t="b">
        <v>1</v>
      </c>
      <c r="AE216" s="9" t="b">
        <v>1</v>
      </c>
      <c r="AZ216" s="55">
        <v>83586</v>
      </c>
      <c r="BA216" s="55">
        <v>83587</v>
      </c>
      <c r="BD216" s="9">
        <v>3586</v>
      </c>
      <c r="BE216" s="9">
        <f t="shared" si="75"/>
        <v>3587</v>
      </c>
      <c r="BF216" s="57" t="b">
        <f t="shared" si="76"/>
        <v>1</v>
      </c>
      <c r="BG216" s="57" t="b">
        <f t="shared" si="77"/>
        <v>1</v>
      </c>
    </row>
    <row r="217" spans="1:59">
      <c r="A217" s="9" t="s">
        <v>233</v>
      </c>
      <c r="B217" s="9" t="s">
        <v>1788</v>
      </c>
      <c r="C217" s="9">
        <v>3</v>
      </c>
      <c r="D217" s="9">
        <v>5</v>
      </c>
      <c r="E217" s="9" t="str">
        <f t="shared" si="74"/>
        <v>BZ-R905</v>
      </c>
      <c r="F217" s="9" t="s">
        <v>1638</v>
      </c>
      <c r="G217" s="9" t="s">
        <v>655</v>
      </c>
      <c r="H217" s="9" t="s">
        <v>654</v>
      </c>
      <c r="I217" s="9" t="s">
        <v>653</v>
      </c>
      <c r="J217" s="9">
        <f>MATCH($A217, 'Spells By School'!A:A, 0)</f>
        <v>23</v>
      </c>
      <c r="K217" s="9" t="e">
        <f>MATCH($A217, 'Spells By School'!B:B, 0)</f>
        <v>#N/A</v>
      </c>
      <c r="L217" s="9" t="e">
        <f>MATCH($A217, 'Spells By School'!C:C, 0)</f>
        <v>#N/A</v>
      </c>
      <c r="M217" s="9" t="e">
        <f>MATCH($A217, 'Spells By School'!D:D, 0)</f>
        <v>#N/A</v>
      </c>
      <c r="N217" s="9" t="e">
        <f>MATCH($A217, 'Spells By School'!E:E, 0)</f>
        <v>#N/A</v>
      </c>
      <c r="O217" s="9" t="e">
        <f>MATCH($A217, 'Spells By School'!F:F, 0)</f>
        <v>#N/A</v>
      </c>
      <c r="P217" s="9" t="e">
        <f ca="1">MATCH($A217, 'Spells By School'!G:G, 0)</f>
        <v>#N/A</v>
      </c>
      <c r="Q217" s="9" t="e">
        <f>MATCH($A217, 'Spells By School'!H:H, 0)</f>
        <v>#N/A</v>
      </c>
      <c r="R217" s="9" t="e">
        <f>MATCH($A217, 'Spells By School'!I:I, 0)</f>
        <v>#N/A</v>
      </c>
      <c r="S217" s="9" t="str">
        <f t="shared" si="78"/>
        <v>Abjuration</v>
      </c>
      <c r="T217" s="9" t="str">
        <f t="shared" si="79"/>
        <v>AB</v>
      </c>
      <c r="U217" s="9">
        <f>IF(ISNA($J217), IF(ISNA($K217), IF(ISNA($L217), IF(ISNA($M217), IF(ISNA($N217), IF(ISNA($O217), IF(ISNA($P217), IF(ISNA($Q217), IF(ISNA($R217), "###error###", MATCH(A217, 'Wand Mapping'!J:J,0)),MATCH(A217, 'Wand Mapping'!I:I,0)),MATCH(A217, 'Wand Mapping'!H:H,0)),MATCH(A217, 'Wand Mapping'!G:G,0)),MATCH(A217, 'Wand Mapping'!F:F,0)),MATCH(A217, 'Wand Mapping'!E:E,0)),MATCH(A217, 'Wand Mapping'!D:D,0)),MATCH(A217, 'Wand Mapping'!C:C,0)),MATCH(A217, 'Wand Mapping'!B:B,0))</f>
        <v>41</v>
      </c>
      <c r="V217" s="9" t="str">
        <f>INDEX('Wand Mapping'!K:K, U217)</f>
        <v>wand_ai_390</v>
      </c>
      <c r="W217" s="9" t="str">
        <f t="shared" si="80"/>
        <v>wand_ai_390_AB</v>
      </c>
      <c r="Z217" s="9" t="str">
        <f t="shared" si="81"/>
        <v>wand_ai_390_AB</v>
      </c>
      <c r="AE217" s="9" t="b">
        <v>1</v>
      </c>
      <c r="AH217" s="9" t="b">
        <v>1</v>
      </c>
      <c r="AI217" s="9" t="b">
        <v>1</v>
      </c>
      <c r="AK217" s="9" t="b">
        <v>1</v>
      </c>
      <c r="AL217" s="9" t="b">
        <v>1</v>
      </c>
      <c r="AM217" s="9" t="b">
        <v>1</v>
      </c>
      <c r="AZ217" s="55">
        <v>83588</v>
      </c>
      <c r="BA217" s="55">
        <v>83589</v>
      </c>
      <c r="BD217" s="9">
        <v>3588</v>
      </c>
      <c r="BE217" s="9">
        <f t="shared" si="75"/>
        <v>3589</v>
      </c>
      <c r="BF217" s="57" t="b">
        <f t="shared" si="76"/>
        <v>1</v>
      </c>
      <c r="BG217" s="57" t="b">
        <f t="shared" si="77"/>
        <v>1</v>
      </c>
    </row>
    <row r="218" spans="1:59">
      <c r="A218" s="9" t="s">
        <v>159</v>
      </c>
      <c r="B218" s="9" t="s">
        <v>1714</v>
      </c>
      <c r="C218" s="9">
        <v>3</v>
      </c>
      <c r="D218" s="9">
        <v>5</v>
      </c>
      <c r="E218" s="9" t="str">
        <f t="shared" si="74"/>
        <v>BZ-OT05</v>
      </c>
      <c r="F218" s="9" t="s">
        <v>1584</v>
      </c>
      <c r="G218" s="9" t="s">
        <v>655</v>
      </c>
      <c r="H218" s="9" t="s">
        <v>654</v>
      </c>
      <c r="J218" s="9" t="e">
        <f>MATCH($A218, 'Spells By School'!A:A, 0)</f>
        <v>#N/A</v>
      </c>
      <c r="K218" s="9" t="e">
        <f>MATCH($A218, 'Spells By School'!B:B, 0)</f>
        <v>#N/A</v>
      </c>
      <c r="L218" s="9" t="e">
        <f>MATCH($A218, 'Spells By School'!C:C, 0)</f>
        <v>#N/A</v>
      </c>
      <c r="M218" s="9">
        <f>MATCH($A218, 'Spells By School'!D:D, 0)</f>
        <v>89</v>
      </c>
      <c r="N218" s="9" t="e">
        <f>MATCH($A218, 'Spells By School'!E:E, 0)</f>
        <v>#N/A</v>
      </c>
      <c r="O218" s="9" t="e">
        <f>MATCH($A218, 'Spells By School'!F:F, 0)</f>
        <v>#N/A</v>
      </c>
      <c r="P218" s="9" t="e">
        <f ca="1">MATCH($A218, 'Spells By School'!G:G, 0)</f>
        <v>#N/A</v>
      </c>
      <c r="Q218" s="9" t="e">
        <f>MATCH($A218, 'Spells By School'!H:H, 0)</f>
        <v>#N/A</v>
      </c>
      <c r="R218" s="9" t="e">
        <f>MATCH($A218, 'Spells By School'!I:I, 0)</f>
        <v>#N/A</v>
      </c>
      <c r="S218" s="9" t="str">
        <f t="shared" si="78"/>
        <v>Transmutation</v>
      </c>
      <c r="T218" s="9" t="str">
        <f t="shared" si="79"/>
        <v>TR</v>
      </c>
      <c r="U218" s="9">
        <f>IF(ISNA($J218), IF(ISNA($K218), IF(ISNA($L218), IF(ISNA($M218), IF(ISNA($N218), IF(ISNA($O218), IF(ISNA($P218), IF(ISNA($Q218), IF(ISNA($R218), "###error###", MATCH(A218, 'Wand Mapping'!J:J,0)),MATCH(A218, 'Wand Mapping'!I:I,0)),MATCH(A218, 'Wand Mapping'!H:H,0)),MATCH(A218, 'Wand Mapping'!G:G,0)),MATCH(A218, 'Wand Mapping'!F:F,0)),MATCH(A218, 'Wand Mapping'!E:E,0)),MATCH(A218, 'Wand Mapping'!D:D,0)),MATCH(A218, 'Wand Mapping'!C:C,0)),MATCH(A218, 'Wand Mapping'!B:B,0))</f>
        <v>28</v>
      </c>
      <c r="V218" s="9" t="str">
        <f>INDEX('Wand Mapping'!K:K, U218)</f>
        <v>wand_ai_260</v>
      </c>
      <c r="W218" s="9" t="str">
        <f t="shared" si="80"/>
        <v>wand_ai_260_TR</v>
      </c>
      <c r="Z218" s="9" t="str">
        <f t="shared" si="81"/>
        <v>wand_ai_260_TR</v>
      </c>
      <c r="AF218" s="9" t="b">
        <v>1</v>
      </c>
      <c r="AH218" s="9" t="b">
        <v>1</v>
      </c>
      <c r="AI218" s="9" t="b">
        <v>1</v>
      </c>
      <c r="AJ218" s="9" t="b">
        <v>1</v>
      </c>
      <c r="AK218" s="9" t="b">
        <v>1</v>
      </c>
      <c r="AL218" s="9" t="b">
        <v>1</v>
      </c>
      <c r="AM218" s="9" t="b">
        <v>1</v>
      </c>
      <c r="AZ218" s="55">
        <v>83590</v>
      </c>
      <c r="BA218" s="55">
        <v>83591</v>
      </c>
      <c r="BD218" s="9">
        <v>3590</v>
      </c>
      <c r="BE218" s="9">
        <f t="shared" si="75"/>
        <v>3591</v>
      </c>
      <c r="BF218" s="57" t="b">
        <f t="shared" si="76"/>
        <v>1</v>
      </c>
      <c r="BG218" s="57" t="b">
        <f t="shared" si="77"/>
        <v>1</v>
      </c>
    </row>
    <row r="219" spans="1:59">
      <c r="A219" s="28" t="s">
        <v>167</v>
      </c>
      <c r="B219" s="9" t="s">
        <v>1791</v>
      </c>
      <c r="C219" s="9">
        <v>3</v>
      </c>
      <c r="D219" s="9">
        <v>5</v>
      </c>
      <c r="E219" s="9" t="str">
        <f t="shared" si="74"/>
        <v>BZ-RC05</v>
      </c>
      <c r="F219" s="9" t="s">
        <v>1641</v>
      </c>
      <c r="G219" s="9" t="s">
        <v>655</v>
      </c>
      <c r="H219" s="9" t="s">
        <v>654</v>
      </c>
      <c r="I219" s="9" t="s">
        <v>653</v>
      </c>
      <c r="J219" s="9" t="e">
        <f>MATCH($A219, 'Spells By School'!A:A, 0)</f>
        <v>#N/A</v>
      </c>
      <c r="K219" s="9">
        <f>MATCH($A219, 'Spells By School'!B:B, 0)</f>
        <v>64</v>
      </c>
      <c r="L219" s="9" t="e">
        <f>MATCH($A219, 'Spells By School'!C:C, 0)</f>
        <v>#N/A</v>
      </c>
      <c r="M219" s="9" t="e">
        <f>MATCH($A219, 'Spells By School'!D:D, 0)</f>
        <v>#N/A</v>
      </c>
      <c r="N219" s="9" t="e">
        <f>MATCH($A219, 'Spells By School'!E:E, 0)</f>
        <v>#N/A</v>
      </c>
      <c r="O219" s="9" t="e">
        <f>MATCH($A219, 'Spells By School'!F:F, 0)</f>
        <v>#N/A</v>
      </c>
      <c r="P219" s="9" t="e">
        <f ca="1">MATCH($A219, 'Spells By School'!G:G, 0)</f>
        <v>#N/A</v>
      </c>
      <c r="Q219" s="9" t="e">
        <f>MATCH($A219, 'Spells By School'!H:H, 0)</f>
        <v>#N/A</v>
      </c>
      <c r="R219" s="9" t="e">
        <f>MATCH($A219, 'Spells By School'!I:I, 0)</f>
        <v>#N/A</v>
      </c>
      <c r="S219" s="9" t="str">
        <f t="shared" si="78"/>
        <v>Conjuration</v>
      </c>
      <c r="T219" s="9" t="str">
        <f t="shared" si="79"/>
        <v>CO</v>
      </c>
      <c r="U219" s="9">
        <f>IF(ISNA($J219), IF(ISNA($K219), IF(ISNA($L219), IF(ISNA($M219), IF(ISNA($N219), IF(ISNA($O219), IF(ISNA($P219), IF(ISNA($Q219), IF(ISNA($R219), "###error###", MATCH(A219, 'Wand Mapping'!J:J,0)),MATCH(A219, 'Wand Mapping'!I:I,0)),MATCH(A219, 'Wand Mapping'!H:H,0)),MATCH(A219, 'Wand Mapping'!G:G,0)),MATCH(A219, 'Wand Mapping'!F:F,0)),MATCH(A219, 'Wand Mapping'!E:E,0)),MATCH(A219, 'Wand Mapping'!D:D,0)),MATCH(A219, 'Wand Mapping'!C:C,0)),MATCH(A219, 'Wand Mapping'!B:B,0))</f>
        <v>30</v>
      </c>
      <c r="V219" s="9" t="str">
        <f>INDEX('Wand Mapping'!K:K, U219)</f>
        <v>wand_ai_280</v>
      </c>
      <c r="W219" s="9" t="str">
        <f t="shared" si="80"/>
        <v>wand_ai_280_CO</v>
      </c>
      <c r="Z219" s="9" t="str">
        <f t="shared" si="81"/>
        <v>wand_ai_280_CO</v>
      </c>
      <c r="AA219" s="9" t="b">
        <v>1</v>
      </c>
      <c r="AB219" s="9" t="b">
        <v>1</v>
      </c>
      <c r="AD219" s="9" t="b">
        <v>1</v>
      </c>
      <c r="AE219" s="9" t="b">
        <v>1</v>
      </c>
      <c r="AH219" s="9" t="b">
        <v>1</v>
      </c>
      <c r="AI219" s="9" t="b">
        <v>1</v>
      </c>
      <c r="AJ219" s="9" t="b">
        <v>1</v>
      </c>
      <c r="AK219" s="9" t="b">
        <v>1</v>
      </c>
      <c r="AL219" s="9" t="b">
        <v>1</v>
      </c>
      <c r="AM219" s="9" t="b">
        <v>1</v>
      </c>
      <c r="AZ219" s="55">
        <v>83592</v>
      </c>
      <c r="BA219" s="55">
        <v>83593</v>
      </c>
      <c r="BD219" s="9">
        <v>3592</v>
      </c>
      <c r="BE219" s="9">
        <f t="shared" si="75"/>
        <v>3593</v>
      </c>
      <c r="BF219" s="57" t="b">
        <f t="shared" si="76"/>
        <v>1</v>
      </c>
      <c r="BG219" s="57" t="b">
        <f t="shared" si="77"/>
        <v>1</v>
      </c>
    </row>
    <row r="220" spans="1:59">
      <c r="A220" s="9" t="s">
        <v>153</v>
      </c>
      <c r="B220" s="9" t="s">
        <v>1792</v>
      </c>
      <c r="C220" s="9">
        <v>3</v>
      </c>
      <c r="D220" s="9">
        <v>5</v>
      </c>
      <c r="E220" s="9" t="str">
        <f t="shared" si="74"/>
        <v>BZ-RD05</v>
      </c>
      <c r="F220" s="9" t="s">
        <v>1642</v>
      </c>
      <c r="G220" s="9" t="s">
        <v>655</v>
      </c>
      <c r="H220" s="9" t="s">
        <v>654</v>
      </c>
      <c r="I220" s="9" t="s">
        <v>653</v>
      </c>
      <c r="J220" s="9" t="e">
        <f>MATCH($A220, 'Spells By School'!A:A, 0)</f>
        <v>#N/A</v>
      </c>
      <c r="K220" s="9" t="e">
        <f>MATCH($A220, 'Spells By School'!B:B, 0)</f>
        <v>#N/A</v>
      </c>
      <c r="L220" s="9" t="e">
        <f>MATCH($A220, 'Spells By School'!C:C, 0)</f>
        <v>#N/A</v>
      </c>
      <c r="M220" s="9">
        <f>MATCH($A220, 'Spells By School'!D:D, 0)</f>
        <v>76</v>
      </c>
      <c r="N220" s="9" t="e">
        <f>MATCH($A220, 'Spells By School'!E:E, 0)</f>
        <v>#N/A</v>
      </c>
      <c r="O220" s="9" t="e">
        <f>MATCH($A220, 'Spells By School'!F:F, 0)</f>
        <v>#N/A</v>
      </c>
      <c r="P220" s="9" t="e">
        <f ca="1">MATCH($A220, 'Spells By School'!G:G, 0)</f>
        <v>#N/A</v>
      </c>
      <c r="Q220" s="9" t="e">
        <f>MATCH($A220, 'Spells By School'!H:H, 0)</f>
        <v>#N/A</v>
      </c>
      <c r="R220" s="9" t="e">
        <f>MATCH($A220, 'Spells By School'!I:I, 0)</f>
        <v>#N/A</v>
      </c>
      <c r="S220" s="9" t="str">
        <f t="shared" si="78"/>
        <v>Transmutation</v>
      </c>
      <c r="T220" s="9" t="str">
        <f t="shared" si="79"/>
        <v>TR</v>
      </c>
      <c r="U220" s="9">
        <f>IF(ISNA($J220), IF(ISNA($K220), IF(ISNA($L220), IF(ISNA($M220), IF(ISNA($N220), IF(ISNA($O220), IF(ISNA($P220), IF(ISNA($Q220), IF(ISNA($R220), "###error###", MATCH(A220, 'Wand Mapping'!J:J,0)),MATCH(A220, 'Wand Mapping'!I:I,0)),MATCH(A220, 'Wand Mapping'!H:H,0)),MATCH(A220, 'Wand Mapping'!G:G,0)),MATCH(A220, 'Wand Mapping'!F:F,0)),MATCH(A220, 'Wand Mapping'!E:E,0)),MATCH(A220, 'Wand Mapping'!D:D,0)),MATCH(A220, 'Wand Mapping'!C:C,0)),MATCH(A220, 'Wand Mapping'!B:B,0))</f>
        <v>27</v>
      </c>
      <c r="V220" s="9" t="str">
        <f>INDEX('Wand Mapping'!K:K, U220)</f>
        <v>wand_ai_250</v>
      </c>
      <c r="W220" s="9" t="str">
        <f t="shared" si="80"/>
        <v>wand_ai_250_TR</v>
      </c>
      <c r="Z220" s="9" t="str">
        <f t="shared" si="81"/>
        <v>wand_ai_250_TR</v>
      </c>
      <c r="AB220" s="9" t="b">
        <v>1</v>
      </c>
      <c r="AE220" s="9" t="b">
        <v>1</v>
      </c>
      <c r="AH220" s="9" t="b">
        <v>1</v>
      </c>
      <c r="AI220" s="9" t="b">
        <v>1</v>
      </c>
      <c r="AJ220" s="9" t="b">
        <v>1</v>
      </c>
      <c r="AK220" s="9" t="b">
        <v>1</v>
      </c>
      <c r="AL220" s="9" t="b">
        <v>1</v>
      </c>
      <c r="AM220" s="9" t="b">
        <v>1</v>
      </c>
      <c r="AZ220" s="55">
        <v>83594</v>
      </c>
      <c r="BA220" s="55">
        <v>83595</v>
      </c>
      <c r="BD220" s="9">
        <v>3594</v>
      </c>
      <c r="BE220" s="9">
        <f t="shared" si="75"/>
        <v>3595</v>
      </c>
      <c r="BF220" s="9" t="b">
        <f t="shared" si="76"/>
        <v>1</v>
      </c>
      <c r="BG220" s="9" t="b">
        <f t="shared" si="77"/>
        <v>1</v>
      </c>
    </row>
    <row r="221" spans="1:59">
      <c r="A221" s="69" t="s">
        <v>370</v>
      </c>
      <c r="B221" s="69" t="s">
        <v>2063</v>
      </c>
      <c r="C221" s="9">
        <v>3</v>
      </c>
      <c r="D221" s="9">
        <v>5</v>
      </c>
      <c r="E221" s="9" t="str">
        <f t="shared" si="74"/>
        <v>BZ-YY05</v>
      </c>
      <c r="G221" s="69" t="s">
        <v>2008</v>
      </c>
      <c r="AC221" s="9" t="b">
        <v>1</v>
      </c>
      <c r="AF221" s="9" t="b">
        <v>1</v>
      </c>
      <c r="AG221" s="9" t="b">
        <v>1</v>
      </c>
      <c r="AH221" s="9" t="b">
        <v>1</v>
      </c>
      <c r="AI221" s="9" t="b">
        <v>1</v>
      </c>
      <c r="AJ221" s="9" t="b">
        <v>1</v>
      </c>
      <c r="AK221" s="9" t="b">
        <v>1</v>
      </c>
      <c r="AL221" s="9" t="b">
        <v>1</v>
      </c>
      <c r="AM221" s="9" t="b">
        <v>1</v>
      </c>
      <c r="BB221" s="55">
        <v>93596</v>
      </c>
      <c r="BC221" s="55">
        <v>93597</v>
      </c>
      <c r="BD221" s="9">
        <v>3596</v>
      </c>
      <c r="BE221" s="9">
        <f t="shared" si="75"/>
        <v>3597</v>
      </c>
      <c r="BF221" s="9" t="b">
        <f t="shared" si="76"/>
        <v>1</v>
      </c>
      <c r="BG221" s="9" t="b">
        <f t="shared" si="77"/>
        <v>1</v>
      </c>
    </row>
    <row r="222" spans="1:59">
      <c r="A222" s="18" t="s">
        <v>571</v>
      </c>
      <c r="B222" s="9" t="s">
        <v>1096</v>
      </c>
      <c r="C222" s="9">
        <v>4</v>
      </c>
      <c r="D222" s="9">
        <v>7</v>
      </c>
      <c r="E222" s="9" t="str">
        <f t="shared" si="74"/>
        <v>BZ-4-07</v>
      </c>
      <c r="F222" s="9" t="s">
        <v>970</v>
      </c>
      <c r="G222" s="9" t="s">
        <v>655</v>
      </c>
      <c r="H222" s="9" t="s">
        <v>652</v>
      </c>
      <c r="J222" s="9" t="e">
        <f>MATCH($A222, 'Spells By School'!A:A, 0)</f>
        <v>#N/A</v>
      </c>
      <c r="K222" s="9" t="e">
        <f>MATCH($A222, 'Spells By School'!B:B, 0)</f>
        <v>#N/A</v>
      </c>
      <c r="L222" s="9" t="e">
        <f>MATCH($A222, 'Spells By School'!C:C, 0)</f>
        <v>#N/A</v>
      </c>
      <c r="M222" s="9" t="e">
        <f>MATCH($A222, 'Spells By School'!D:D, 0)</f>
        <v>#N/A</v>
      </c>
      <c r="N222" s="9" t="e">
        <f>MATCH($A222, 'Spells By School'!E:E, 0)</f>
        <v>#N/A</v>
      </c>
      <c r="O222" s="9">
        <f>MATCH($A222, 'Spells By School'!F:F, 0)</f>
        <v>8</v>
      </c>
      <c r="P222" s="9" t="e">
        <f ca="1">MATCH($A222, 'Spells By School'!G:G, 0)</f>
        <v>#N/A</v>
      </c>
      <c r="Q222" s="9" t="e">
        <f>MATCH($A222, 'Spells By School'!H:H, 0)</f>
        <v>#N/A</v>
      </c>
      <c r="R222" s="9" t="e">
        <f>MATCH($A222, 'Spells By School'!I:I, 0)</f>
        <v>#N/A</v>
      </c>
      <c r="S222" s="9" t="str">
        <f t="shared" ref="S222:S228" si="82">IF(ISNA($J222), IF(ISNA($K222), IF(ISNA($L222), IF(ISNA($M222), IF(ISNA($N222), IF(ISNA($O222), IF(ISNA($P222), IF(ISNA($Q222), IF(ISNA($R222), "###error###", R$1),Q$1),P$1),O$1),N$1),M$1),L$1),K$1),J$1)</f>
        <v>Enchantment</v>
      </c>
      <c r="T222" s="9" t="str">
        <f t="shared" ref="T222:T228" si="83">IF(ISNA($J222), IF(ISNA($K222), IF(ISNA($L222), IF(ISNA($M222), IF(ISNA($N222), IF(ISNA($O222), IF(ISNA($P222), IF(ISNA($Q222), IF(ISNA($R222), "###error###", "WM"),"IL"),"NE"),"EN"),"EV"),"TR"),"DI"),"CO"),"AB")</f>
        <v>EN</v>
      </c>
      <c r="U222" s="9">
        <f>IF(ISNA($J222), IF(ISNA($K222), IF(ISNA($L222), IF(ISNA($M222), IF(ISNA($N222), IF(ISNA($O222), IF(ISNA($P222), IF(ISNA($Q222), IF(ISNA($R222), "###error###", MATCH(A222, 'Wand Mapping'!J:J,0)),MATCH(A222, 'Wand Mapping'!I:I,0)),MATCH(A222, 'Wand Mapping'!H:H,0)),MATCH(A222, 'Wand Mapping'!G:G,0)),MATCH(A222, 'Wand Mapping'!F:F,0)),MATCH(A222, 'Wand Mapping'!E:E,0)),MATCH(A222, 'Wand Mapping'!D:D,0)),MATCH(A222, 'Wand Mapping'!C:C,0)),MATCH(A222, 'Wand Mapping'!B:B,0))</f>
        <v>91</v>
      </c>
      <c r="V222" s="9" t="str">
        <f>INDEX('Wand Mapping'!K:K, U222)</f>
        <v>wand_ai_890</v>
      </c>
      <c r="W222" s="9" t="str">
        <f t="shared" ref="W222:W228" si="84">_xlfn.CONCAT(V222, "_", T222)</f>
        <v>wand_ai_890_EN</v>
      </c>
      <c r="Z222" s="9" t="str">
        <f t="shared" ref="Z222:Z228" si="85">IF(ISBLANK(X222), W222, X222)</f>
        <v>wand_ai_890_EN</v>
      </c>
      <c r="AA222" s="9" t="b">
        <v>1</v>
      </c>
      <c r="AD222" s="9" t="b">
        <v>1</v>
      </c>
      <c r="AH222" s="9" t="b">
        <v>1</v>
      </c>
      <c r="AI222" s="9" t="b">
        <v>1</v>
      </c>
      <c r="AJ222" s="9" t="b">
        <v>1</v>
      </c>
      <c r="AK222" s="9" t="b">
        <v>1</v>
      </c>
      <c r="AL222" s="9" t="b">
        <v>1</v>
      </c>
      <c r="AM222" s="9" t="b">
        <v>1</v>
      </c>
      <c r="AV222" s="55">
        <v>64000</v>
      </c>
      <c r="AW222" s="55">
        <v>64001</v>
      </c>
      <c r="AX222" s="55">
        <v>74000</v>
      </c>
      <c r="AY222" s="55">
        <v>74001</v>
      </c>
      <c r="BB222" s="55">
        <v>94000</v>
      </c>
      <c r="BC222" s="55">
        <v>94001</v>
      </c>
      <c r="BD222" s="9">
        <v>4000</v>
      </c>
      <c r="BE222" s="9">
        <f t="shared" si="75"/>
        <v>4001</v>
      </c>
      <c r="BF222" s="57" t="b">
        <f t="shared" si="76"/>
        <v>1</v>
      </c>
      <c r="BG222" s="57" t="b">
        <f t="shared" si="77"/>
        <v>1</v>
      </c>
    </row>
    <row r="223" spans="1:59">
      <c r="A223" s="24" t="s">
        <v>590</v>
      </c>
      <c r="B223" s="9" t="s">
        <v>1097</v>
      </c>
      <c r="C223" s="9">
        <v>4</v>
      </c>
      <c r="D223" s="9">
        <v>7</v>
      </c>
      <c r="E223" s="9" t="str">
        <f t="shared" si="74"/>
        <v>BZ-4!07</v>
      </c>
      <c r="F223" s="9" t="s">
        <v>971</v>
      </c>
      <c r="G223" s="9" t="s">
        <v>655</v>
      </c>
      <c r="H223" s="9" t="s">
        <v>652</v>
      </c>
      <c r="J223" s="9" t="e">
        <f>MATCH($A223, 'Spells By School'!A:A, 0)</f>
        <v>#N/A</v>
      </c>
      <c r="K223" s="9" t="e">
        <f>MATCH($A223, 'Spells By School'!B:B, 0)</f>
        <v>#N/A</v>
      </c>
      <c r="L223" s="9" t="e">
        <f>MATCH($A223, 'Spells By School'!C:C, 0)</f>
        <v>#N/A</v>
      </c>
      <c r="M223" s="9">
        <f>MATCH($A223, 'Spells By School'!D:D, 0)</f>
        <v>15</v>
      </c>
      <c r="N223" s="9" t="e">
        <f>MATCH($A223, 'Spells By School'!E:E, 0)</f>
        <v>#N/A</v>
      </c>
      <c r="O223" s="9" t="e">
        <f>MATCH($A223, 'Spells By School'!F:F, 0)</f>
        <v>#N/A</v>
      </c>
      <c r="P223" s="9" t="e">
        <f ca="1">MATCH($A223, 'Spells By School'!G:G, 0)</f>
        <v>#N/A</v>
      </c>
      <c r="Q223" s="9" t="e">
        <f>MATCH($A223, 'Spells By School'!H:H, 0)</f>
        <v>#N/A</v>
      </c>
      <c r="R223" s="9" t="e">
        <f>MATCH($A223, 'Spells By School'!I:I, 0)</f>
        <v>#N/A</v>
      </c>
      <c r="S223" s="9" t="str">
        <f t="shared" si="82"/>
        <v>Transmutation</v>
      </c>
      <c r="T223" s="9" t="str">
        <f t="shared" si="83"/>
        <v>TR</v>
      </c>
      <c r="U223" s="9">
        <f>IF(ISNA($J223), IF(ISNA($K223), IF(ISNA($L223), IF(ISNA($M223), IF(ISNA($N223), IF(ISNA($O223), IF(ISNA($P223), IF(ISNA($Q223), IF(ISNA($R223), "###error###", MATCH(A223, 'Wand Mapping'!J:J,0)),MATCH(A223, 'Wand Mapping'!I:I,0)),MATCH(A223, 'Wand Mapping'!H:H,0)),MATCH(A223, 'Wand Mapping'!G:G,0)),MATCH(A223, 'Wand Mapping'!F:F,0)),MATCH(A223, 'Wand Mapping'!E:E,0)),MATCH(A223, 'Wand Mapping'!D:D,0)),MATCH(A223, 'Wand Mapping'!C:C,0)),MATCH(A223, 'Wand Mapping'!B:B,0))</f>
        <v>94</v>
      </c>
      <c r="V223" s="9" t="str">
        <f>INDEX('Wand Mapping'!K:K, U223)</f>
        <v>wand_ai_920</v>
      </c>
      <c r="W223" s="9" t="str">
        <f t="shared" si="84"/>
        <v>wand_ai_920_TR</v>
      </c>
      <c r="Y223" s="9" t="s">
        <v>1986</v>
      </c>
      <c r="Z223" s="9" t="str">
        <f t="shared" si="85"/>
        <v>wand_ai_920_TR</v>
      </c>
      <c r="AA223" s="9" t="b">
        <v>1</v>
      </c>
      <c r="AD223" s="9" t="b">
        <v>1</v>
      </c>
      <c r="AH223" s="9" t="b">
        <v>1</v>
      </c>
      <c r="AI223" s="9" t="b">
        <v>1</v>
      </c>
      <c r="AJ223" s="9" t="b">
        <v>1</v>
      </c>
      <c r="AK223" s="9" t="b">
        <v>1</v>
      </c>
      <c r="AL223" s="9" t="b">
        <v>1</v>
      </c>
      <c r="AM223" s="9" t="b">
        <v>1</v>
      </c>
      <c r="AV223" s="55">
        <v>64002</v>
      </c>
      <c r="AW223" s="55">
        <v>64003</v>
      </c>
      <c r="AZ223" s="55"/>
      <c r="BA223" s="55"/>
      <c r="BB223" s="55"/>
      <c r="BC223" s="55"/>
      <c r="BD223" s="57">
        <v>4002</v>
      </c>
      <c r="BE223" s="57">
        <f t="shared" si="75"/>
        <v>4003</v>
      </c>
      <c r="BF223" s="57" t="b">
        <f t="shared" si="76"/>
        <v>1</v>
      </c>
      <c r="BG223" s="57" t="b">
        <f t="shared" si="77"/>
        <v>1</v>
      </c>
    </row>
    <row r="224" spans="1:59">
      <c r="A224" s="9" t="s">
        <v>85</v>
      </c>
      <c r="B224" s="9" t="s">
        <v>1098</v>
      </c>
      <c r="C224" s="9">
        <v>4</v>
      </c>
      <c r="D224" s="9">
        <v>7</v>
      </c>
      <c r="E224" s="9" t="str">
        <f t="shared" si="74"/>
        <v>BZ-4[07</v>
      </c>
      <c r="F224" s="9" t="s">
        <v>972</v>
      </c>
      <c r="G224" s="9" t="s">
        <v>655</v>
      </c>
      <c r="H224" s="9" t="s">
        <v>652</v>
      </c>
      <c r="J224" s="9" t="e">
        <f>MATCH($A224, 'Spells By School'!A:A, 0)</f>
        <v>#N/A</v>
      </c>
      <c r="K224" s="9" t="e">
        <f>MATCH($A224, 'Spells By School'!B:B, 0)</f>
        <v>#N/A</v>
      </c>
      <c r="L224" s="9" t="e">
        <f>MATCH($A224, 'Spells By School'!C:C, 0)</f>
        <v>#N/A</v>
      </c>
      <c r="M224" s="9" t="e">
        <f>MATCH($A224, 'Spells By School'!D:D, 0)</f>
        <v>#N/A</v>
      </c>
      <c r="N224" s="9">
        <f>MATCH($A224, 'Spells By School'!E:E, 0)</f>
        <v>26</v>
      </c>
      <c r="O224" s="9" t="e">
        <f>MATCH($A224, 'Spells By School'!F:F, 0)</f>
        <v>#N/A</v>
      </c>
      <c r="P224" s="9" t="e">
        <f ca="1">MATCH($A224, 'Spells By School'!G:G, 0)</f>
        <v>#N/A</v>
      </c>
      <c r="Q224" s="9" t="e">
        <f>MATCH($A224, 'Spells By School'!H:H, 0)</f>
        <v>#N/A</v>
      </c>
      <c r="R224" s="9" t="e">
        <f>MATCH($A224, 'Spells By School'!I:I, 0)</f>
        <v>#N/A</v>
      </c>
      <c r="S224" s="9" t="str">
        <f t="shared" si="82"/>
        <v>Invocation</v>
      </c>
      <c r="T224" s="9" t="str">
        <f t="shared" si="83"/>
        <v>EV</v>
      </c>
      <c r="U224" s="9">
        <f>IF(ISNA($J224), IF(ISNA($K224), IF(ISNA($L224), IF(ISNA($M224), IF(ISNA($N224), IF(ISNA($O224), IF(ISNA($P224), IF(ISNA($Q224), IF(ISNA($R224), "###error###", MATCH(A224, 'Wand Mapping'!J:J,0)),MATCH(A224, 'Wand Mapping'!I:I,0)),MATCH(A224, 'Wand Mapping'!H:H,0)),MATCH(A224, 'Wand Mapping'!G:G,0)),MATCH(A224, 'Wand Mapping'!F:F,0)),MATCH(A224, 'Wand Mapping'!E:E,0)),MATCH(A224, 'Wand Mapping'!D:D,0)),MATCH(A224, 'Wand Mapping'!C:C,0)),MATCH(A224, 'Wand Mapping'!B:B,0))</f>
        <v>15</v>
      </c>
      <c r="V224" s="9" t="str">
        <f>INDEX('Wand Mapping'!K:K, U224)</f>
        <v>wand_ai_130</v>
      </c>
      <c r="W224" s="9" t="str">
        <f t="shared" si="84"/>
        <v>wand_ai_130_EV</v>
      </c>
      <c r="Z224" s="9" t="str">
        <f t="shared" si="85"/>
        <v>wand_ai_130_EV</v>
      </c>
      <c r="AA224" s="9" t="b">
        <v>1</v>
      </c>
      <c r="AD224" s="9" t="b">
        <v>1</v>
      </c>
      <c r="AH224" s="9" t="b">
        <v>1</v>
      </c>
      <c r="AI224" s="9" t="b">
        <v>1</v>
      </c>
      <c r="AJ224" s="9" t="b">
        <v>1</v>
      </c>
      <c r="AK224" s="9" t="b">
        <v>1</v>
      </c>
      <c r="AL224" s="9" t="b">
        <v>1</v>
      </c>
      <c r="AM224" s="9" t="b">
        <v>1</v>
      </c>
      <c r="AV224" s="55">
        <v>64004</v>
      </c>
      <c r="AW224" s="55">
        <v>64005</v>
      </c>
      <c r="BD224" s="9">
        <v>4004</v>
      </c>
      <c r="BE224" s="9">
        <f t="shared" si="75"/>
        <v>4005</v>
      </c>
      <c r="BF224" s="57" t="b">
        <f t="shared" si="76"/>
        <v>1</v>
      </c>
      <c r="BG224" s="57" t="b">
        <f t="shared" si="77"/>
        <v>1</v>
      </c>
    </row>
    <row r="225" spans="1:59">
      <c r="A225" s="9" t="s">
        <v>444</v>
      </c>
      <c r="B225" s="9" t="s">
        <v>1099</v>
      </c>
      <c r="C225" s="9">
        <v>4</v>
      </c>
      <c r="D225" s="9">
        <v>7</v>
      </c>
      <c r="E225" s="9" t="str">
        <f t="shared" si="74"/>
        <v>BZ-4]07</v>
      </c>
      <c r="F225" s="9" t="s">
        <v>973</v>
      </c>
      <c r="G225" s="9" t="s">
        <v>655</v>
      </c>
      <c r="H225" s="9" t="s">
        <v>652</v>
      </c>
      <c r="J225" s="9" t="e">
        <f>MATCH($A225, 'Spells By School'!A:A, 0)</f>
        <v>#N/A</v>
      </c>
      <c r="K225" s="9" t="e">
        <f>MATCH($A225, 'Spells By School'!B:B, 0)</f>
        <v>#N/A</v>
      </c>
      <c r="L225" s="9" t="e">
        <f>MATCH($A225, 'Spells By School'!C:C, 0)</f>
        <v>#N/A</v>
      </c>
      <c r="M225" s="9" t="e">
        <f>MATCH($A225, 'Spells By School'!D:D, 0)</f>
        <v>#N/A</v>
      </c>
      <c r="N225" s="9">
        <f>MATCH($A225, 'Spells By School'!E:E, 0)</f>
        <v>39</v>
      </c>
      <c r="O225" s="9" t="e">
        <f>MATCH($A225, 'Spells By School'!F:F, 0)</f>
        <v>#N/A</v>
      </c>
      <c r="P225" s="9" t="e">
        <f ca="1">MATCH($A225, 'Spells By School'!G:G, 0)</f>
        <v>#N/A</v>
      </c>
      <c r="Q225" s="9" t="e">
        <f>MATCH($A225, 'Spells By School'!H:H, 0)</f>
        <v>#N/A</v>
      </c>
      <c r="R225" s="9" t="e">
        <f>MATCH($A225, 'Spells By School'!I:I, 0)</f>
        <v>#N/A</v>
      </c>
      <c r="S225" s="9" t="str">
        <f t="shared" si="82"/>
        <v>Invocation</v>
      </c>
      <c r="T225" s="9" t="str">
        <f t="shared" si="83"/>
        <v>EV</v>
      </c>
      <c r="U225" s="9">
        <f>IF(ISNA($J225), IF(ISNA($K225), IF(ISNA($L225), IF(ISNA($M225), IF(ISNA($N225), IF(ISNA($O225), IF(ISNA($P225), IF(ISNA($Q225), IF(ISNA($R225), "###error###", MATCH(A225, 'Wand Mapping'!J:J,0)),MATCH(A225, 'Wand Mapping'!I:I,0)),MATCH(A225, 'Wand Mapping'!H:H,0)),MATCH(A225, 'Wand Mapping'!G:G,0)),MATCH(A225, 'Wand Mapping'!F:F,0)),MATCH(A225, 'Wand Mapping'!E:E,0)),MATCH(A225, 'Wand Mapping'!D:D,0)),MATCH(A225, 'Wand Mapping'!C:C,0)),MATCH(A225, 'Wand Mapping'!B:B,0))</f>
        <v>72</v>
      </c>
      <c r="V225" s="9" t="str">
        <f>INDEX('Wand Mapping'!K:K, U225)</f>
        <v>wand_ai_700</v>
      </c>
      <c r="W225" s="9" t="str">
        <f t="shared" si="84"/>
        <v>wand_ai_700_EV</v>
      </c>
      <c r="Z225" s="9" t="str">
        <f t="shared" si="85"/>
        <v>wand_ai_700_EV</v>
      </c>
      <c r="AA225" s="9" t="b">
        <v>1</v>
      </c>
      <c r="AD225" s="9" t="b">
        <v>1</v>
      </c>
      <c r="AH225" s="9" t="b">
        <v>1</v>
      </c>
      <c r="AI225" s="9" t="b">
        <v>1</v>
      </c>
      <c r="AJ225" s="9" t="b">
        <v>1</v>
      </c>
      <c r="AK225" s="9" t="b">
        <v>1</v>
      </c>
      <c r="AL225" s="9" t="b">
        <v>1</v>
      </c>
      <c r="AM225" s="9" t="b">
        <v>1</v>
      </c>
      <c r="AV225" s="55">
        <v>64006</v>
      </c>
      <c r="AW225" s="55">
        <v>64007</v>
      </c>
      <c r="AX225" s="55">
        <v>74006</v>
      </c>
      <c r="AY225" s="55">
        <v>74007</v>
      </c>
      <c r="AZ225" s="55">
        <v>84006</v>
      </c>
      <c r="BA225" s="55">
        <v>84007</v>
      </c>
      <c r="BB225" s="55">
        <v>94006</v>
      </c>
      <c r="BC225" s="55">
        <v>94007</v>
      </c>
      <c r="BD225" s="9">
        <v>4006</v>
      </c>
      <c r="BE225" s="9">
        <f t="shared" si="75"/>
        <v>4007</v>
      </c>
      <c r="BF225" s="57" t="b">
        <f t="shared" si="76"/>
        <v>1</v>
      </c>
      <c r="BG225" s="57" t="b">
        <f t="shared" si="77"/>
        <v>1</v>
      </c>
    </row>
    <row r="226" spans="1:59">
      <c r="A226" s="9" t="s">
        <v>240</v>
      </c>
      <c r="B226" s="9" t="s">
        <v>1100</v>
      </c>
      <c r="C226" s="9">
        <v>4</v>
      </c>
      <c r="D226" s="9">
        <v>7</v>
      </c>
      <c r="E226" s="9" t="str">
        <f t="shared" si="74"/>
        <v>BZ-4_07</v>
      </c>
      <c r="F226" s="9" t="s">
        <v>974</v>
      </c>
      <c r="G226" s="9" t="s">
        <v>655</v>
      </c>
      <c r="H226" s="9" t="s">
        <v>652</v>
      </c>
      <c r="J226" s="9" t="e">
        <f>MATCH($A226, 'Spells By School'!A:A, 0)</f>
        <v>#N/A</v>
      </c>
      <c r="K226" s="9" t="e">
        <f>MATCH($A226, 'Spells By School'!B:B, 0)</f>
        <v>#N/A</v>
      </c>
      <c r="L226" s="9" t="e">
        <f>MATCH($A226, 'Spells By School'!C:C, 0)</f>
        <v>#N/A</v>
      </c>
      <c r="M226" s="9" t="e">
        <f>MATCH($A226, 'Spells By School'!D:D, 0)</f>
        <v>#N/A</v>
      </c>
      <c r="N226" s="9" t="e">
        <f>MATCH($A226, 'Spells By School'!E:E, 0)</f>
        <v>#N/A</v>
      </c>
      <c r="O226" s="9" t="e">
        <f>MATCH($A226, 'Spells By School'!F:F, 0)</f>
        <v>#N/A</v>
      </c>
      <c r="P226" s="9" t="e">
        <f ca="1">MATCH($A226, 'Spells By School'!G:G, 0)</f>
        <v>#N/A</v>
      </c>
      <c r="Q226" s="9">
        <f>MATCH($A226, 'Spells By School'!H:H, 0)</f>
        <v>11</v>
      </c>
      <c r="R226" s="9" t="e">
        <f>MATCH($A226, 'Spells By School'!I:I, 0)</f>
        <v>#N/A</v>
      </c>
      <c r="S226" s="9" t="str">
        <f t="shared" ca="1" si="82"/>
        <v>Illusion</v>
      </c>
      <c r="T226" s="9" t="str">
        <f t="shared" ca="1" si="83"/>
        <v>IL</v>
      </c>
      <c r="U226" s="9">
        <f ca="1">IF(ISNA($J226), IF(ISNA($K226), IF(ISNA($L226), IF(ISNA($M226), IF(ISNA($N226), IF(ISNA($O226), IF(ISNA($P226), IF(ISNA($Q226), IF(ISNA($R226), "###error###", MATCH(A226, 'Wand Mapping'!J:J,0)),MATCH(A226, 'Wand Mapping'!I:I,0)),MATCH(A226, 'Wand Mapping'!H:H,0)),MATCH(A226, 'Wand Mapping'!G:G,0)),MATCH(A226, 'Wand Mapping'!F:F,0)),MATCH(A226, 'Wand Mapping'!E:E,0)),MATCH(A226, 'Wand Mapping'!D:D,0)),MATCH(A226, 'Wand Mapping'!C:C,0)),MATCH(A226, 'Wand Mapping'!B:B,0))</f>
        <v>41</v>
      </c>
      <c r="V226" s="9" t="str">
        <f ca="1">INDEX('Wand Mapping'!K:K, U226)</f>
        <v>wand_ai_390</v>
      </c>
      <c r="W226" s="9" t="str">
        <f t="shared" ca="1" si="84"/>
        <v>wand_ai_390_IL</v>
      </c>
      <c r="Z226" s="9" t="str">
        <f t="shared" ca="1" si="85"/>
        <v>wand_ai_390_IL</v>
      </c>
      <c r="AA226" s="9" t="b">
        <v>1</v>
      </c>
      <c r="AD226" s="9" t="b">
        <v>1</v>
      </c>
      <c r="AH226" s="9" t="b">
        <v>1</v>
      </c>
      <c r="AI226" s="9" t="b">
        <v>1</v>
      </c>
      <c r="AJ226" s="9" t="b">
        <v>1</v>
      </c>
      <c r="AK226" s="9" t="b">
        <v>1</v>
      </c>
      <c r="AL226" s="9" t="b">
        <v>1</v>
      </c>
      <c r="AM226" s="9" t="b">
        <v>1</v>
      </c>
      <c r="AV226" s="55">
        <v>64008</v>
      </c>
      <c r="AW226" s="55">
        <v>64009</v>
      </c>
      <c r="BB226" s="55">
        <v>94008</v>
      </c>
      <c r="BC226" s="55">
        <v>94009</v>
      </c>
      <c r="BD226" s="9">
        <v>4008</v>
      </c>
      <c r="BE226" s="9">
        <f t="shared" si="75"/>
        <v>4009</v>
      </c>
      <c r="BF226" s="57" t="b">
        <f t="shared" si="76"/>
        <v>1</v>
      </c>
      <c r="BG226" s="57" t="b">
        <f t="shared" si="77"/>
        <v>1</v>
      </c>
    </row>
    <row r="227" spans="1:59">
      <c r="A227" s="9" t="s">
        <v>415</v>
      </c>
      <c r="B227" s="9" t="s">
        <v>1158</v>
      </c>
      <c r="C227" s="9">
        <v>4</v>
      </c>
      <c r="D227" s="9">
        <v>7</v>
      </c>
      <c r="E227" s="9" t="str">
        <f t="shared" si="74"/>
        <v>BZ-4=07</v>
      </c>
      <c r="F227" s="9" t="s">
        <v>975</v>
      </c>
      <c r="G227" s="9" t="s">
        <v>655</v>
      </c>
      <c r="H227" s="9" t="s">
        <v>652</v>
      </c>
      <c r="J227" s="9">
        <f>MATCH($A227, 'Spells By School'!A:A, 0)</f>
        <v>32</v>
      </c>
      <c r="K227" s="9" t="e">
        <f>MATCH($A227, 'Spells By School'!B:B, 0)</f>
        <v>#N/A</v>
      </c>
      <c r="L227" s="9" t="e">
        <f>MATCH($A227, 'Spells By School'!C:C, 0)</f>
        <v>#N/A</v>
      </c>
      <c r="M227" s="9" t="e">
        <f>MATCH($A227, 'Spells By School'!D:D, 0)</f>
        <v>#N/A</v>
      </c>
      <c r="N227" s="9" t="e">
        <f>MATCH($A227, 'Spells By School'!E:E, 0)</f>
        <v>#N/A</v>
      </c>
      <c r="O227" s="9" t="e">
        <f>MATCH($A227, 'Spells By School'!F:F, 0)</f>
        <v>#N/A</v>
      </c>
      <c r="P227" s="9" t="e">
        <f ca="1">MATCH($A227, 'Spells By School'!G:G, 0)</f>
        <v>#N/A</v>
      </c>
      <c r="Q227" s="9" t="e">
        <f>MATCH($A227, 'Spells By School'!H:H, 0)</f>
        <v>#N/A</v>
      </c>
      <c r="R227" s="9" t="e">
        <f>MATCH($A227, 'Spells By School'!I:I, 0)</f>
        <v>#N/A</v>
      </c>
      <c r="S227" s="9" t="str">
        <f t="shared" si="82"/>
        <v>Abjuration</v>
      </c>
      <c r="T227" s="9" t="str">
        <f t="shared" si="83"/>
        <v>AB</v>
      </c>
      <c r="U227" s="9">
        <f>IF(ISNA($J227), IF(ISNA($K227), IF(ISNA($L227), IF(ISNA($M227), IF(ISNA($N227), IF(ISNA($O227), IF(ISNA($P227), IF(ISNA($Q227), IF(ISNA($R227), "###error###", MATCH(A227, 'Wand Mapping'!J:J,0)),MATCH(A227, 'Wand Mapping'!I:I,0)),MATCH(A227, 'Wand Mapping'!H:H,0)),MATCH(A227, 'Wand Mapping'!G:G,0)),MATCH(A227, 'Wand Mapping'!F:F,0)),MATCH(A227, 'Wand Mapping'!E:E,0)),MATCH(A227, 'Wand Mapping'!D:D,0)),MATCH(A227, 'Wand Mapping'!C:C,0)),MATCH(A227, 'Wand Mapping'!B:B,0))</f>
        <v>68</v>
      </c>
      <c r="V227" s="9" t="str">
        <f>INDEX('Wand Mapping'!K:K, U227)</f>
        <v>wand_ai_660</v>
      </c>
      <c r="W227" s="9" t="str">
        <f t="shared" si="84"/>
        <v>wand_ai_660_AB</v>
      </c>
      <c r="Z227" s="9" t="str">
        <f t="shared" si="85"/>
        <v>wand_ai_660_AB</v>
      </c>
      <c r="AA227" s="9" t="b">
        <v>1</v>
      </c>
      <c r="AD227" s="9" t="b">
        <v>1</v>
      </c>
      <c r="AH227" s="9" t="b">
        <v>1</v>
      </c>
      <c r="AI227" s="9" t="b">
        <v>1</v>
      </c>
      <c r="AJ227" s="9" t="b">
        <v>1</v>
      </c>
      <c r="AK227" s="9" t="b">
        <v>1</v>
      </c>
      <c r="AL227" s="9" t="b">
        <v>1</v>
      </c>
      <c r="AM227" s="9" t="b">
        <v>1</v>
      </c>
      <c r="AV227" s="55">
        <v>64010</v>
      </c>
      <c r="AW227" s="55">
        <v>64011</v>
      </c>
      <c r="AX227" s="55">
        <v>74010</v>
      </c>
      <c r="AY227" s="55">
        <v>74011</v>
      </c>
      <c r="BB227" s="55">
        <v>94010</v>
      </c>
      <c r="BC227" s="55">
        <v>94011</v>
      </c>
      <c r="BD227" s="9">
        <v>4010</v>
      </c>
      <c r="BE227" s="9">
        <f t="shared" si="75"/>
        <v>4011</v>
      </c>
      <c r="BF227" s="57" t="b">
        <f t="shared" si="76"/>
        <v>1</v>
      </c>
      <c r="BG227" s="57" t="b">
        <f t="shared" si="77"/>
        <v>1</v>
      </c>
    </row>
    <row r="228" spans="1:59">
      <c r="A228" s="26" t="s">
        <v>509</v>
      </c>
      <c r="B228" s="9" t="s">
        <v>731</v>
      </c>
      <c r="C228" s="9">
        <v>4</v>
      </c>
      <c r="D228" s="9">
        <v>7</v>
      </c>
      <c r="E228" s="9" t="str">
        <f t="shared" si="74"/>
        <v>BZ-4007</v>
      </c>
      <c r="F228" s="9" t="s">
        <v>976</v>
      </c>
      <c r="G228" s="9" t="s">
        <v>655</v>
      </c>
      <c r="H228" s="9" t="s">
        <v>652</v>
      </c>
      <c r="J228" s="9" t="e">
        <f>MATCH($A228, 'Spells By School'!A:A, 0)</f>
        <v>#N/A</v>
      </c>
      <c r="K228" s="9">
        <f>MATCH($A228, 'Spells By School'!B:B, 0)</f>
        <v>50</v>
      </c>
      <c r="L228" s="9" t="e">
        <f>MATCH($A228, 'Spells By School'!C:C, 0)</f>
        <v>#N/A</v>
      </c>
      <c r="M228" s="9" t="e">
        <f>MATCH($A228, 'Spells By School'!D:D, 0)</f>
        <v>#N/A</v>
      </c>
      <c r="N228" s="9" t="e">
        <f>MATCH($A228, 'Spells By School'!E:E, 0)</f>
        <v>#N/A</v>
      </c>
      <c r="O228" s="9" t="e">
        <f>MATCH($A228, 'Spells By School'!F:F, 0)</f>
        <v>#N/A</v>
      </c>
      <c r="P228" s="9" t="e">
        <f ca="1">MATCH($A228, 'Spells By School'!G:G, 0)</f>
        <v>#N/A</v>
      </c>
      <c r="Q228" s="9" t="e">
        <f>MATCH($A228, 'Spells By School'!H:H, 0)</f>
        <v>#N/A</v>
      </c>
      <c r="R228" s="9" t="e">
        <f>MATCH($A228, 'Spells By School'!I:I, 0)</f>
        <v>#N/A</v>
      </c>
      <c r="S228" s="9" t="str">
        <f t="shared" si="82"/>
        <v>Conjuration</v>
      </c>
      <c r="T228" s="9" t="str">
        <f t="shared" si="83"/>
        <v>CO</v>
      </c>
      <c r="U228" s="9">
        <f>IF(ISNA($J228), IF(ISNA($K228), IF(ISNA($L228), IF(ISNA($M228), IF(ISNA($N228), IF(ISNA($O228), IF(ISNA($P228), IF(ISNA($Q228), IF(ISNA($R228), "###error###", MATCH(A228, 'Wand Mapping'!J:J,0)),MATCH(A228, 'Wand Mapping'!I:I,0)),MATCH(A228, 'Wand Mapping'!H:H,0)),MATCH(A228, 'Wand Mapping'!G:G,0)),MATCH(A228, 'Wand Mapping'!F:F,0)),MATCH(A228, 'Wand Mapping'!E:E,0)),MATCH(A228, 'Wand Mapping'!D:D,0)),MATCH(A228, 'Wand Mapping'!C:C,0)),MATCH(A228, 'Wand Mapping'!B:B,0))</f>
        <v>82</v>
      </c>
      <c r="V228" s="9" t="str">
        <f>INDEX('Wand Mapping'!K:K, U228)</f>
        <v>wand_ai_800</v>
      </c>
      <c r="W228" s="9" t="str">
        <f t="shared" si="84"/>
        <v>wand_ai_800_CO</v>
      </c>
      <c r="Z228" s="9" t="str">
        <f t="shared" si="85"/>
        <v>wand_ai_800_CO</v>
      </c>
      <c r="AA228" s="9" t="b">
        <v>1</v>
      </c>
      <c r="AD228" s="9" t="b">
        <v>1</v>
      </c>
      <c r="AH228" s="9" t="b">
        <v>1</v>
      </c>
      <c r="AI228" s="9" t="b">
        <v>1</v>
      </c>
      <c r="AJ228" s="9" t="b">
        <v>1</v>
      </c>
      <c r="AK228" s="9" t="b">
        <v>1</v>
      </c>
      <c r="AL228" s="9" t="b">
        <v>1</v>
      </c>
      <c r="AM228" s="9" t="b">
        <v>1</v>
      </c>
      <c r="AV228" s="55">
        <v>64012</v>
      </c>
      <c r="AW228" s="55">
        <v>64013</v>
      </c>
      <c r="AX228" s="55">
        <v>74012</v>
      </c>
      <c r="AY228" s="55">
        <v>74013</v>
      </c>
      <c r="AZ228" s="55">
        <v>84012</v>
      </c>
      <c r="BA228" s="55">
        <v>84013</v>
      </c>
      <c r="BD228" s="9">
        <v>4012</v>
      </c>
      <c r="BE228" s="9">
        <f t="shared" si="75"/>
        <v>4013</v>
      </c>
      <c r="BF228" s="57" t="b">
        <f t="shared" si="76"/>
        <v>1</v>
      </c>
      <c r="BG228" s="57" t="b">
        <f t="shared" si="77"/>
        <v>1</v>
      </c>
    </row>
    <row r="229" spans="1:59">
      <c r="A229" s="72" t="s">
        <v>2066</v>
      </c>
      <c r="AA229" s="9" t="b">
        <v>1</v>
      </c>
      <c r="AD229" s="9" t="b">
        <v>1</v>
      </c>
      <c r="AH229" s="9" t="b">
        <v>1</v>
      </c>
      <c r="AI229" s="9" t="b">
        <v>1</v>
      </c>
      <c r="AJ229" s="9" t="b">
        <v>1</v>
      </c>
      <c r="AK229" s="9" t="b">
        <v>1</v>
      </c>
      <c r="AL229" s="9" t="b">
        <v>1</v>
      </c>
      <c r="AM229" s="9" t="b">
        <v>1</v>
      </c>
      <c r="BB229" s="55">
        <v>94014</v>
      </c>
      <c r="BC229" s="55">
        <v>94015</v>
      </c>
      <c r="BD229" s="9">
        <v>4014</v>
      </c>
      <c r="BE229" s="9">
        <f t="shared" si="75"/>
        <v>4015</v>
      </c>
      <c r="BF229" s="57" t="b">
        <f t="shared" si="76"/>
        <v>1</v>
      </c>
      <c r="BG229" s="57" t="b">
        <f t="shared" si="77"/>
        <v>1</v>
      </c>
    </row>
    <row r="230" spans="1:59">
      <c r="A230" s="72" t="s">
        <v>2067</v>
      </c>
      <c r="AA230" s="9" t="b">
        <v>1</v>
      </c>
      <c r="AD230" s="9" t="b">
        <v>1</v>
      </c>
      <c r="AH230" s="9" t="b">
        <v>1</v>
      </c>
      <c r="AI230" s="9" t="b">
        <v>1</v>
      </c>
      <c r="AJ230" s="9" t="b">
        <v>1</v>
      </c>
      <c r="AK230" s="9" t="b">
        <v>1</v>
      </c>
      <c r="AL230" s="9" t="b">
        <v>1</v>
      </c>
      <c r="AM230" s="9" t="b">
        <v>1</v>
      </c>
      <c r="BB230" s="55">
        <v>94016</v>
      </c>
      <c r="BC230" s="55">
        <v>94017</v>
      </c>
      <c r="BD230" s="9">
        <v>4016</v>
      </c>
      <c r="BE230" s="9">
        <f t="shared" si="75"/>
        <v>4017</v>
      </c>
      <c r="BF230" s="57" t="b">
        <f t="shared" si="76"/>
        <v>1</v>
      </c>
      <c r="BG230" s="57" t="b">
        <f t="shared" si="77"/>
        <v>1</v>
      </c>
    </row>
    <row r="231" spans="1:59">
      <c r="A231" s="9" t="s">
        <v>35</v>
      </c>
      <c r="B231" s="9" t="s">
        <v>732</v>
      </c>
      <c r="C231" s="9">
        <v>4</v>
      </c>
      <c r="D231" s="9">
        <v>7</v>
      </c>
      <c r="E231" s="9" t="str">
        <f t="shared" ref="E231:E245" si="86">_xlfn.CONCAT(B231, RIGHT(_xlfn.CONCAT("0", D231), 2))</f>
        <v>BZ-4107</v>
      </c>
      <c r="F231" s="9" t="s">
        <v>977</v>
      </c>
      <c r="G231" s="9" t="s">
        <v>655</v>
      </c>
      <c r="H231" s="9" t="s">
        <v>652</v>
      </c>
      <c r="J231" s="9" t="e">
        <f>MATCH($A231, 'Spells By School'!A:A, 0)</f>
        <v>#N/A</v>
      </c>
      <c r="K231" s="9" t="e">
        <f>MATCH($A231, 'Spells By School'!B:B, 0)</f>
        <v>#N/A</v>
      </c>
      <c r="L231" s="9" t="e">
        <f>MATCH($A231, 'Spells By School'!C:C, 0)</f>
        <v>#N/A</v>
      </c>
      <c r="M231" s="9">
        <f>MATCH($A231, 'Spells By School'!D:D, 0)</f>
        <v>77</v>
      </c>
      <c r="N231" s="9" t="e">
        <f>MATCH($A231, 'Spells By School'!E:E, 0)</f>
        <v>#N/A</v>
      </c>
      <c r="O231" s="9" t="e">
        <f>MATCH($A231, 'Spells By School'!F:F, 0)</f>
        <v>#N/A</v>
      </c>
      <c r="P231" s="9" t="e">
        <f ca="1">MATCH($A231, 'Spells By School'!G:G, 0)</f>
        <v>#N/A</v>
      </c>
      <c r="Q231" s="9" t="e">
        <f>MATCH($A231, 'Spells By School'!H:H, 0)</f>
        <v>#N/A</v>
      </c>
      <c r="R231" s="9" t="e">
        <f>MATCH($A231, 'Spells By School'!I:I, 0)</f>
        <v>#N/A</v>
      </c>
      <c r="S231" s="9" t="str">
        <f t="shared" ref="S231:S240" si="87">IF(ISNA($J231), IF(ISNA($K231), IF(ISNA($L231), IF(ISNA($M231), IF(ISNA($N231), IF(ISNA($O231), IF(ISNA($P231), IF(ISNA($Q231), IF(ISNA($R231), "###error###", R$1),Q$1),P$1),O$1),N$1),M$1),L$1),K$1),J$1)</f>
        <v>Transmutation</v>
      </c>
      <c r="T231" s="9" t="str">
        <f t="shared" ref="T231:T240" si="88">IF(ISNA($J231), IF(ISNA($K231), IF(ISNA($L231), IF(ISNA($M231), IF(ISNA($N231), IF(ISNA($O231), IF(ISNA($P231), IF(ISNA($Q231), IF(ISNA($R231), "###error###", "WM"),"IL"),"NE"),"EN"),"EV"),"TR"),"DI"),"CO"),"AB")</f>
        <v>TR</v>
      </c>
      <c r="U231" s="9">
        <f>IF(ISNA($J231), IF(ISNA($K231), IF(ISNA($L231), IF(ISNA($M231), IF(ISNA($N231), IF(ISNA($O231), IF(ISNA($P231), IF(ISNA($Q231), IF(ISNA($R231), "###error###", MATCH(A231, 'Wand Mapping'!J:J,0)),MATCH(A231, 'Wand Mapping'!I:I,0)),MATCH(A231, 'Wand Mapping'!H:H,0)),MATCH(A231, 'Wand Mapping'!G:G,0)),MATCH(A231, 'Wand Mapping'!F:F,0)),MATCH(A231, 'Wand Mapping'!E:E,0)),MATCH(A231, 'Wand Mapping'!D:D,0)),MATCH(A231, 'Wand Mapping'!C:C,0)),MATCH(A231, 'Wand Mapping'!B:B,0))</f>
        <v>7</v>
      </c>
      <c r="V231" s="9" t="str">
        <f>INDEX('Wand Mapping'!K:K, U231)</f>
        <v>wand_ai_050</v>
      </c>
      <c r="W231" s="9" t="str">
        <f t="shared" ref="W231:W240" si="89">_xlfn.CONCAT(V231, "_", T231)</f>
        <v>wand_ai_050_TR</v>
      </c>
      <c r="Z231" s="9" t="str">
        <f t="shared" ref="Z231:Z240" si="90">IF(ISBLANK(X231), W231, X231)</f>
        <v>wand_ai_050_TR</v>
      </c>
      <c r="AA231" s="9" t="b">
        <v>1</v>
      </c>
      <c r="AD231" s="9" t="b">
        <v>1</v>
      </c>
      <c r="AH231" s="9" t="b">
        <v>1</v>
      </c>
      <c r="AI231" s="9" t="b">
        <v>1</v>
      </c>
      <c r="AJ231" s="9" t="b">
        <v>1</v>
      </c>
      <c r="AK231" s="9" t="b">
        <v>1</v>
      </c>
      <c r="AL231" s="9" t="b">
        <v>1</v>
      </c>
      <c r="AM231" s="9" t="b">
        <v>1</v>
      </c>
      <c r="AV231" s="55">
        <v>64018</v>
      </c>
      <c r="AW231" s="55">
        <v>64019</v>
      </c>
      <c r="AX231" s="55">
        <v>74018</v>
      </c>
      <c r="AY231" s="55">
        <v>74019</v>
      </c>
      <c r="BB231" s="55">
        <v>94018</v>
      </c>
      <c r="BC231" s="55">
        <v>94019</v>
      </c>
      <c r="BD231" s="9">
        <v>4018</v>
      </c>
      <c r="BE231" s="9">
        <f t="shared" si="75"/>
        <v>4019</v>
      </c>
      <c r="BF231" s="57" t="b">
        <f t="shared" si="76"/>
        <v>1</v>
      </c>
      <c r="BG231" s="57" t="b">
        <f t="shared" si="77"/>
        <v>1</v>
      </c>
    </row>
    <row r="232" spans="1:59">
      <c r="A232" s="9" t="s">
        <v>247</v>
      </c>
      <c r="B232" s="9" t="s">
        <v>733</v>
      </c>
      <c r="C232" s="9">
        <v>4</v>
      </c>
      <c r="D232" s="9">
        <v>7</v>
      </c>
      <c r="E232" s="9" t="str">
        <f t="shared" si="86"/>
        <v>BZ-4207</v>
      </c>
      <c r="F232" s="9" t="s">
        <v>978</v>
      </c>
      <c r="G232" s="9" t="s">
        <v>655</v>
      </c>
      <c r="H232" s="9" t="s">
        <v>652</v>
      </c>
      <c r="J232" s="9" t="e">
        <f>MATCH($A232, 'Spells By School'!A:A, 0)</f>
        <v>#N/A</v>
      </c>
      <c r="K232" s="9" t="e">
        <f>MATCH($A232, 'Spells By School'!B:B, 0)</f>
        <v>#N/A</v>
      </c>
      <c r="L232" s="9" t="e">
        <f>MATCH($A232, 'Spells By School'!C:C, 0)</f>
        <v>#N/A</v>
      </c>
      <c r="M232" s="9" t="e">
        <f>MATCH($A232, 'Spells By School'!D:D, 0)</f>
        <v>#N/A</v>
      </c>
      <c r="N232" s="9" t="e">
        <f>MATCH($A232, 'Spells By School'!E:E, 0)</f>
        <v>#N/A</v>
      </c>
      <c r="O232" s="9" t="e">
        <f>MATCH($A232, 'Spells By School'!F:F, 0)</f>
        <v>#N/A</v>
      </c>
      <c r="P232" s="9">
        <f ca="1">MATCH($A232, 'Spells By School'!G:G, 0)</f>
        <v>13</v>
      </c>
      <c r="Q232" s="9" t="e">
        <f>MATCH($A232, 'Spells By School'!H:H, 0)</f>
        <v>#N/A</v>
      </c>
      <c r="R232" s="9" t="e">
        <f>MATCH($A232, 'Spells By School'!I:I, 0)</f>
        <v>#N/A</v>
      </c>
      <c r="S232" s="9" t="str">
        <f t="shared" ca="1" si="87"/>
        <v>Necromancy</v>
      </c>
      <c r="T232" s="9" t="str">
        <f t="shared" ca="1" si="88"/>
        <v>NE</v>
      </c>
      <c r="U232" s="9">
        <f ca="1">IF(ISNA($J232), IF(ISNA($K232), IF(ISNA($L232), IF(ISNA($M232), IF(ISNA($N232), IF(ISNA($O232), IF(ISNA($P232), IF(ISNA($Q232), IF(ISNA($R232), "###error###", MATCH(A232, 'Wand Mapping'!J:J,0)),MATCH(A232, 'Wand Mapping'!I:I,0)),MATCH(A232, 'Wand Mapping'!H:H,0)),MATCH(A232, 'Wand Mapping'!G:G,0)),MATCH(A232, 'Wand Mapping'!F:F,0)),MATCH(A232, 'Wand Mapping'!E:E,0)),MATCH(A232, 'Wand Mapping'!D:D,0)),MATCH(A232, 'Wand Mapping'!C:C,0)),MATCH(A232, 'Wand Mapping'!B:B,0))</f>
        <v>42</v>
      </c>
      <c r="V232" s="9" t="str">
        <f ca="1">INDEX('Wand Mapping'!K:K, U232)</f>
        <v>wand_ai_400</v>
      </c>
      <c r="W232" s="9" t="str">
        <f t="shared" ca="1" si="89"/>
        <v>wand_ai_400_NE</v>
      </c>
      <c r="Z232" s="9" t="str">
        <f t="shared" ca="1" si="90"/>
        <v>wand_ai_400_NE</v>
      </c>
      <c r="AA232" s="9" t="b">
        <v>1</v>
      </c>
      <c r="AB232" s="68" t="s">
        <v>2033</v>
      </c>
      <c r="AC232" s="68" t="s">
        <v>2033</v>
      </c>
      <c r="AD232" s="9" t="b">
        <v>1</v>
      </c>
      <c r="AE232" s="68" t="s">
        <v>2033</v>
      </c>
      <c r="AF232" s="68" t="s">
        <v>2033</v>
      </c>
      <c r="AG232" s="68" t="s">
        <v>2033</v>
      </c>
      <c r="AH232" s="9" t="b">
        <v>1</v>
      </c>
      <c r="AI232" s="9" t="b">
        <v>1</v>
      </c>
      <c r="AJ232" s="9" t="b">
        <v>1</v>
      </c>
      <c r="AK232" s="9" t="b">
        <v>1</v>
      </c>
      <c r="AL232" s="9" t="b">
        <v>1</v>
      </c>
      <c r="AM232" s="9" t="b">
        <v>1</v>
      </c>
      <c r="AV232" s="55">
        <v>64020</v>
      </c>
      <c r="AW232" s="55">
        <v>64021</v>
      </c>
      <c r="AX232" s="55">
        <v>74020</v>
      </c>
      <c r="AY232" s="55">
        <v>74021</v>
      </c>
      <c r="AZ232" s="55">
        <v>84020</v>
      </c>
      <c r="BA232" s="55">
        <v>84021</v>
      </c>
      <c r="BB232" s="55">
        <v>94020</v>
      </c>
      <c r="BC232" s="55">
        <v>94021</v>
      </c>
      <c r="BD232" s="9">
        <v>4020</v>
      </c>
      <c r="BE232" s="9">
        <f t="shared" si="75"/>
        <v>4021</v>
      </c>
      <c r="BF232" s="57" t="b">
        <f t="shared" si="76"/>
        <v>1</v>
      </c>
      <c r="BG232" s="57" t="b">
        <f t="shared" si="77"/>
        <v>1</v>
      </c>
    </row>
    <row r="233" spans="1:59">
      <c r="A233" s="9" t="s">
        <v>431</v>
      </c>
      <c r="B233" s="9" t="s">
        <v>735</v>
      </c>
      <c r="C233" s="9">
        <v>4</v>
      </c>
      <c r="D233" s="9">
        <v>7</v>
      </c>
      <c r="E233" s="9" t="str">
        <f t="shared" si="86"/>
        <v>BZ-4407</v>
      </c>
      <c r="F233" s="9" t="s">
        <v>980</v>
      </c>
      <c r="G233" s="9" t="s">
        <v>655</v>
      </c>
      <c r="H233" s="9" t="s">
        <v>652</v>
      </c>
      <c r="J233" s="9" t="e">
        <f>MATCH($A233, 'Spells By School'!A:A, 0)</f>
        <v>#N/A</v>
      </c>
      <c r="K233" s="9" t="e">
        <f>MATCH($A233, 'Spells By School'!B:B, 0)</f>
        <v>#N/A</v>
      </c>
      <c r="L233" s="9" t="e">
        <f>MATCH($A233, 'Spells By School'!C:C, 0)</f>
        <v>#N/A</v>
      </c>
      <c r="M233" s="9" t="e">
        <f>MATCH($A233, 'Spells By School'!D:D, 0)</f>
        <v>#N/A</v>
      </c>
      <c r="N233" s="9" t="e">
        <f>MATCH($A233, 'Spells By School'!E:E, 0)</f>
        <v>#N/A</v>
      </c>
      <c r="O233" s="9">
        <f>MATCH($A233, 'Spells By School'!F:F, 0)</f>
        <v>20</v>
      </c>
      <c r="P233" s="9" t="e">
        <f ca="1">MATCH($A233, 'Spells By School'!G:G, 0)</f>
        <v>#N/A</v>
      </c>
      <c r="Q233" s="9" t="e">
        <f>MATCH($A233, 'Spells By School'!H:H, 0)</f>
        <v>#N/A</v>
      </c>
      <c r="R233" s="9" t="e">
        <f>MATCH($A233, 'Spells By School'!I:I, 0)</f>
        <v>#N/A</v>
      </c>
      <c r="S233" s="9" t="str">
        <f t="shared" si="87"/>
        <v>Enchantment</v>
      </c>
      <c r="T233" s="9" t="str">
        <f t="shared" si="88"/>
        <v>EN</v>
      </c>
      <c r="U233" s="9">
        <f>IF(ISNA($J233), IF(ISNA($K233), IF(ISNA($L233), IF(ISNA($M233), IF(ISNA($N233), IF(ISNA($O233), IF(ISNA($P233), IF(ISNA($Q233), IF(ISNA($R233), "###error###", MATCH(A233, 'Wand Mapping'!J:J,0)),MATCH(A233, 'Wand Mapping'!I:I,0)),MATCH(A233, 'Wand Mapping'!H:H,0)),MATCH(A233, 'Wand Mapping'!G:G,0)),MATCH(A233, 'Wand Mapping'!F:F,0)),MATCH(A233, 'Wand Mapping'!E:E,0)),MATCH(A233, 'Wand Mapping'!D:D,0)),MATCH(A233, 'Wand Mapping'!C:C,0)),MATCH(A233, 'Wand Mapping'!B:B,0))</f>
        <v>70</v>
      </c>
      <c r="V233" s="9" t="str">
        <f>INDEX('Wand Mapping'!K:K, U233)</f>
        <v>wand_ai_680</v>
      </c>
      <c r="W233" s="9" t="str">
        <f t="shared" si="89"/>
        <v>wand_ai_680_EN</v>
      </c>
      <c r="Z233" s="9" t="str">
        <f t="shared" si="90"/>
        <v>wand_ai_680_EN</v>
      </c>
      <c r="AA233" s="9" t="b">
        <v>1</v>
      </c>
      <c r="AD233" s="9" t="b">
        <v>1</v>
      </c>
      <c r="AH233" s="9" t="b">
        <v>1</v>
      </c>
      <c r="AI233" s="9" t="b">
        <v>1</v>
      </c>
      <c r="AJ233" s="9" t="b">
        <v>1</v>
      </c>
      <c r="AK233" s="9" t="b">
        <v>1</v>
      </c>
      <c r="AL233" s="9" t="b">
        <v>1</v>
      </c>
      <c r="AM233" s="9" t="b">
        <v>1</v>
      </c>
      <c r="AV233" s="55">
        <v>64022</v>
      </c>
      <c r="AW233" s="55">
        <v>64023</v>
      </c>
      <c r="AX233" s="55">
        <v>74022</v>
      </c>
      <c r="AY233" s="55">
        <v>74023</v>
      </c>
      <c r="BB233" s="55">
        <v>94022</v>
      </c>
      <c r="BC233" s="55">
        <v>94023</v>
      </c>
      <c r="BD233" s="9">
        <v>4022</v>
      </c>
      <c r="BE233" s="9">
        <f t="shared" si="75"/>
        <v>4023</v>
      </c>
      <c r="BF233" s="57" t="b">
        <f t="shared" si="76"/>
        <v>1</v>
      </c>
      <c r="BG233" s="57" t="b">
        <f t="shared" si="77"/>
        <v>1</v>
      </c>
    </row>
    <row r="234" spans="1:59">
      <c r="A234" s="9" t="s">
        <v>54</v>
      </c>
      <c r="B234" s="9" t="s">
        <v>736</v>
      </c>
      <c r="C234" s="9">
        <v>4</v>
      </c>
      <c r="D234" s="9">
        <v>7</v>
      </c>
      <c r="E234" s="9" t="str">
        <f t="shared" si="86"/>
        <v>BZ-4507</v>
      </c>
      <c r="F234" s="9" t="s">
        <v>981</v>
      </c>
      <c r="G234" s="9" t="s">
        <v>655</v>
      </c>
      <c r="H234" s="9" t="s">
        <v>652</v>
      </c>
      <c r="J234" s="9" t="e">
        <f>MATCH($A234, 'Spells By School'!A:A, 0)</f>
        <v>#N/A</v>
      </c>
      <c r="K234" s="9" t="e">
        <f>MATCH($A234, 'Spells By School'!B:B, 0)</f>
        <v>#N/A</v>
      </c>
      <c r="L234" s="9" t="e">
        <f>MATCH($A234, 'Spells By School'!C:C, 0)</f>
        <v>#N/A</v>
      </c>
      <c r="M234" s="9" t="e">
        <f>MATCH($A234, 'Spells By School'!D:D, 0)</f>
        <v>#N/A</v>
      </c>
      <c r="N234" s="9" t="e">
        <f>MATCH($A234, 'Spells By School'!E:E, 0)</f>
        <v>#N/A</v>
      </c>
      <c r="O234" s="9">
        <f>MATCH($A234, 'Spells By School'!F:F, 0)</f>
        <v>27</v>
      </c>
      <c r="P234" s="9" t="e">
        <f ca="1">MATCH($A234, 'Spells By School'!G:G, 0)</f>
        <v>#N/A</v>
      </c>
      <c r="Q234" s="9" t="e">
        <f>MATCH($A234, 'Spells By School'!H:H, 0)</f>
        <v>#N/A</v>
      </c>
      <c r="R234" s="9" t="e">
        <f>MATCH($A234, 'Spells By School'!I:I, 0)</f>
        <v>#N/A</v>
      </c>
      <c r="S234" s="9" t="str">
        <f t="shared" si="87"/>
        <v>Enchantment</v>
      </c>
      <c r="T234" s="9" t="str">
        <f t="shared" si="88"/>
        <v>EN</v>
      </c>
      <c r="U234" s="9">
        <f>IF(ISNA($J234), IF(ISNA($K234), IF(ISNA($L234), IF(ISNA($M234), IF(ISNA($N234), IF(ISNA($O234), IF(ISNA($P234), IF(ISNA($Q234), IF(ISNA($R234), "###error###", MATCH(A234, 'Wand Mapping'!J:J,0)),MATCH(A234, 'Wand Mapping'!I:I,0)),MATCH(A234, 'Wand Mapping'!H:H,0)),MATCH(A234, 'Wand Mapping'!G:G,0)),MATCH(A234, 'Wand Mapping'!F:F,0)),MATCH(A234, 'Wand Mapping'!E:E,0)),MATCH(A234, 'Wand Mapping'!D:D,0)),MATCH(A234, 'Wand Mapping'!C:C,0)),MATCH(A234, 'Wand Mapping'!B:B,0))</f>
        <v>10</v>
      </c>
      <c r="V234" s="9" t="str">
        <f>INDEX('Wand Mapping'!K:K, U234)</f>
        <v>wand_ai_080</v>
      </c>
      <c r="W234" s="9" t="str">
        <f t="shared" si="89"/>
        <v>wand_ai_080_EN</v>
      </c>
      <c r="Z234" s="9" t="str">
        <f t="shared" si="90"/>
        <v>wand_ai_080_EN</v>
      </c>
      <c r="AA234" s="9" t="b">
        <v>1</v>
      </c>
      <c r="AD234" s="9" t="b">
        <v>1</v>
      </c>
      <c r="AH234" s="9" t="b">
        <v>1</v>
      </c>
      <c r="AI234" s="9" t="b">
        <v>1</v>
      </c>
      <c r="AJ234" s="9" t="b">
        <v>1</v>
      </c>
      <c r="AK234" s="9" t="b">
        <v>1</v>
      </c>
      <c r="AL234" s="9" t="b">
        <v>1</v>
      </c>
      <c r="AM234" s="9" t="b">
        <v>1</v>
      </c>
      <c r="AV234" s="55">
        <v>64024</v>
      </c>
      <c r="AW234" s="55">
        <v>64025</v>
      </c>
      <c r="AX234" s="55">
        <v>74024</v>
      </c>
      <c r="AY234" s="55">
        <v>74025</v>
      </c>
      <c r="BB234" s="55">
        <v>94024</v>
      </c>
      <c r="BC234" s="55">
        <v>94025</v>
      </c>
      <c r="BD234" s="9">
        <v>4024</v>
      </c>
      <c r="BE234" s="9">
        <f t="shared" si="75"/>
        <v>4025</v>
      </c>
      <c r="BF234" s="57" t="b">
        <f t="shared" si="76"/>
        <v>1</v>
      </c>
      <c r="BG234" s="57" t="b">
        <f t="shared" si="77"/>
        <v>1</v>
      </c>
    </row>
    <row r="235" spans="1:59">
      <c r="A235" s="9" t="s">
        <v>100</v>
      </c>
      <c r="B235" s="9" t="s">
        <v>737</v>
      </c>
      <c r="C235" s="9">
        <v>4</v>
      </c>
      <c r="D235" s="9">
        <v>7</v>
      </c>
      <c r="E235" s="9" t="str">
        <f t="shared" si="86"/>
        <v>BZ-4607</v>
      </c>
      <c r="F235" s="9" t="s">
        <v>982</v>
      </c>
      <c r="G235" s="9" t="s">
        <v>655</v>
      </c>
      <c r="H235" s="9" t="s">
        <v>652</v>
      </c>
      <c r="J235" s="9" t="e">
        <f>MATCH($A235, 'Spells By School'!A:A, 0)</f>
        <v>#N/A</v>
      </c>
      <c r="K235" s="9" t="e">
        <f>MATCH($A235, 'Spells By School'!B:B, 0)</f>
        <v>#N/A</v>
      </c>
      <c r="L235" s="9" t="e">
        <f>MATCH($A235, 'Spells By School'!C:C, 0)</f>
        <v>#N/A</v>
      </c>
      <c r="M235" s="9">
        <f>MATCH($A235, 'Spells By School'!D:D, 0)</f>
        <v>49</v>
      </c>
      <c r="N235" s="9" t="e">
        <f>MATCH($A235, 'Spells By School'!E:E, 0)</f>
        <v>#N/A</v>
      </c>
      <c r="O235" s="9" t="e">
        <f>MATCH($A235, 'Spells By School'!F:F, 0)</f>
        <v>#N/A</v>
      </c>
      <c r="P235" s="9" t="e">
        <f ca="1">MATCH($A235, 'Spells By School'!G:G, 0)</f>
        <v>#N/A</v>
      </c>
      <c r="Q235" s="9" t="e">
        <f>MATCH($A235, 'Spells By School'!H:H, 0)</f>
        <v>#N/A</v>
      </c>
      <c r="R235" s="9" t="e">
        <f>MATCH($A235, 'Spells By School'!I:I, 0)</f>
        <v>#N/A</v>
      </c>
      <c r="S235" s="9" t="str">
        <f t="shared" si="87"/>
        <v>Transmutation</v>
      </c>
      <c r="T235" s="9" t="str">
        <f t="shared" si="88"/>
        <v>TR</v>
      </c>
      <c r="U235" s="9">
        <f>IF(ISNA($J235), IF(ISNA($K235), IF(ISNA($L235), IF(ISNA($M235), IF(ISNA($N235), IF(ISNA($O235), IF(ISNA($P235), IF(ISNA($Q235), IF(ISNA($R235), "###error###", MATCH(A235, 'Wand Mapping'!J:J,0)),MATCH(A235, 'Wand Mapping'!I:I,0)),MATCH(A235, 'Wand Mapping'!H:H,0)),MATCH(A235, 'Wand Mapping'!G:G,0)),MATCH(A235, 'Wand Mapping'!F:F,0)),MATCH(A235, 'Wand Mapping'!E:E,0)),MATCH(A235, 'Wand Mapping'!D:D,0)),MATCH(A235, 'Wand Mapping'!C:C,0)),MATCH(A235, 'Wand Mapping'!B:B,0))</f>
        <v>18</v>
      </c>
      <c r="V235" s="9" t="str">
        <f>INDEX('Wand Mapping'!K:K, U235)</f>
        <v>wand_ai_160</v>
      </c>
      <c r="W235" s="9" t="str">
        <f t="shared" si="89"/>
        <v>wand_ai_160_TR</v>
      </c>
      <c r="Z235" s="9" t="str">
        <f t="shared" si="90"/>
        <v>wand_ai_160_TR</v>
      </c>
      <c r="AA235" s="9" t="b">
        <v>1</v>
      </c>
      <c r="AD235" s="9" t="b">
        <v>1</v>
      </c>
      <c r="AH235" s="9" t="b">
        <v>1</v>
      </c>
      <c r="AI235" s="9" t="b">
        <v>1</v>
      </c>
      <c r="AJ235" s="9" t="b">
        <v>1</v>
      </c>
      <c r="AK235" s="9" t="b">
        <v>1</v>
      </c>
      <c r="AL235" s="9" t="b">
        <v>1</v>
      </c>
      <c r="AM235" s="9" t="b">
        <v>1</v>
      </c>
      <c r="AV235" s="55">
        <v>64026</v>
      </c>
      <c r="AW235" s="55">
        <v>64027</v>
      </c>
      <c r="BB235" s="55">
        <v>94026</v>
      </c>
      <c r="BC235" s="55">
        <v>94027</v>
      </c>
      <c r="BD235" s="9">
        <v>4026</v>
      </c>
      <c r="BE235" s="9">
        <f t="shared" si="75"/>
        <v>4027</v>
      </c>
      <c r="BF235" s="57" t="b">
        <f t="shared" si="76"/>
        <v>1</v>
      </c>
      <c r="BG235" s="57" t="b">
        <f t="shared" si="77"/>
        <v>1</v>
      </c>
    </row>
    <row r="236" spans="1:59">
      <c r="A236" s="43" t="s">
        <v>125</v>
      </c>
      <c r="B236" s="9" t="s">
        <v>738</v>
      </c>
      <c r="C236" s="9">
        <v>4</v>
      </c>
      <c r="D236" s="9">
        <v>7</v>
      </c>
      <c r="E236" s="9" t="str">
        <f t="shared" si="86"/>
        <v>BZ-4707</v>
      </c>
      <c r="F236" s="9" t="s">
        <v>983</v>
      </c>
      <c r="G236" s="9" t="s">
        <v>655</v>
      </c>
      <c r="H236" s="9" t="s">
        <v>652</v>
      </c>
      <c r="J236" s="9" t="e">
        <f>MATCH($A236, 'Spells By School'!A:A, 0)</f>
        <v>#N/A</v>
      </c>
      <c r="K236" s="9" t="e">
        <f>MATCH($A236, 'Spells By School'!B:B, 0)</f>
        <v>#N/A</v>
      </c>
      <c r="L236" s="9" t="e">
        <f>MATCH($A236, 'Spells By School'!C:C, 0)</f>
        <v>#N/A</v>
      </c>
      <c r="M236" s="9" t="e">
        <f>MATCH($A236, 'Spells By School'!D:D, 0)</f>
        <v>#N/A</v>
      </c>
      <c r="N236" s="9" t="e">
        <f>MATCH($A236, 'Spells By School'!E:E, 0)</f>
        <v>#N/A</v>
      </c>
      <c r="O236" s="9" t="e">
        <f>MATCH($A236, 'Spells By School'!F:F, 0)</f>
        <v>#N/A</v>
      </c>
      <c r="P236" s="9">
        <f ca="1">MATCH($A236, 'Spells By School'!G:G, 0)</f>
        <v>66</v>
      </c>
      <c r="Q236" s="9" t="e">
        <f>MATCH($A236, 'Spells By School'!H:H, 0)</f>
        <v>#N/A</v>
      </c>
      <c r="R236" s="9" t="e">
        <f>MATCH($A236, 'Spells By School'!I:I, 0)</f>
        <v>#N/A</v>
      </c>
      <c r="S236" s="9" t="str">
        <f t="shared" ca="1" si="87"/>
        <v>Necromancy</v>
      </c>
      <c r="T236" s="9" t="str">
        <f t="shared" ca="1" si="88"/>
        <v>NE</v>
      </c>
      <c r="U236" s="9">
        <f ca="1">IF(ISNA($J236), IF(ISNA($K236), IF(ISNA($L236), IF(ISNA($M236), IF(ISNA($N236), IF(ISNA($O236), IF(ISNA($P236), IF(ISNA($Q236), IF(ISNA($R236), "###error###", MATCH(A236, 'Wand Mapping'!J:J,0)),MATCH(A236, 'Wand Mapping'!I:I,0)),MATCH(A236, 'Wand Mapping'!H:H,0)),MATCH(A236, 'Wand Mapping'!G:G,0)),MATCH(A236, 'Wand Mapping'!F:F,0)),MATCH(A236, 'Wand Mapping'!E:E,0)),MATCH(A236, 'Wand Mapping'!D:D,0)),MATCH(A236, 'Wand Mapping'!C:C,0)),MATCH(A236, 'Wand Mapping'!B:B,0))</f>
        <v>22</v>
      </c>
      <c r="V236" s="9" t="str">
        <f ca="1">INDEX('Wand Mapping'!K:K, U236)</f>
        <v>wand_ai_200</v>
      </c>
      <c r="W236" s="9" t="str">
        <f t="shared" ca="1" si="89"/>
        <v>wand_ai_200_NE</v>
      </c>
      <c r="Z236" s="9" t="str">
        <f t="shared" ca="1" si="90"/>
        <v>wand_ai_200_NE</v>
      </c>
      <c r="AA236" s="9" t="b">
        <v>1</v>
      </c>
      <c r="AD236" s="9" t="b">
        <v>1</v>
      </c>
      <c r="AH236" s="9" t="b">
        <v>1</v>
      </c>
      <c r="AI236" s="9" t="b">
        <v>1</v>
      </c>
      <c r="AJ236" s="9" t="b">
        <v>1</v>
      </c>
      <c r="AK236" s="9" t="b">
        <v>1</v>
      </c>
      <c r="AL236" s="9" t="b">
        <v>1</v>
      </c>
      <c r="AM236" s="9" t="b">
        <v>1</v>
      </c>
      <c r="AV236" s="55">
        <v>64028</v>
      </c>
      <c r="AW236" s="55">
        <v>64029</v>
      </c>
      <c r="BB236" s="55">
        <v>94028</v>
      </c>
      <c r="BC236" s="55">
        <v>94029</v>
      </c>
      <c r="BD236" s="9">
        <v>4028</v>
      </c>
      <c r="BE236" s="9">
        <f t="shared" si="75"/>
        <v>4029</v>
      </c>
      <c r="BF236" s="57" t="b">
        <f t="shared" si="76"/>
        <v>1</v>
      </c>
      <c r="BG236" s="57" t="b">
        <f t="shared" si="77"/>
        <v>1</v>
      </c>
    </row>
    <row r="237" spans="1:59">
      <c r="A237" s="27" t="s">
        <v>994</v>
      </c>
      <c r="B237" s="9" t="s">
        <v>739</v>
      </c>
      <c r="C237" s="9">
        <v>4</v>
      </c>
      <c r="D237" s="9">
        <v>7</v>
      </c>
      <c r="E237" s="9" t="str">
        <f t="shared" si="86"/>
        <v>BZ-4807</v>
      </c>
      <c r="F237" s="9" t="s">
        <v>984</v>
      </c>
      <c r="G237" s="9" t="s">
        <v>655</v>
      </c>
      <c r="H237" s="9" t="s">
        <v>652</v>
      </c>
      <c r="J237" s="9" t="e">
        <f>MATCH($A237, 'Spells By School'!A:A, 0)</f>
        <v>#N/A</v>
      </c>
      <c r="K237" s="9" t="e">
        <f>MATCH($A237, 'Spells By School'!B:B, 0)</f>
        <v>#N/A</v>
      </c>
      <c r="L237" s="9" t="e">
        <f>MATCH($A237, 'Spells By School'!C:C, 0)</f>
        <v>#N/A</v>
      </c>
      <c r="M237" s="9" t="e">
        <f>MATCH($A237, 'Spells By School'!D:D, 0)</f>
        <v>#N/A</v>
      </c>
      <c r="N237" s="9" t="e">
        <f>MATCH($A237, 'Spells By School'!E:E, 0)</f>
        <v>#N/A</v>
      </c>
      <c r="O237" s="9" t="e">
        <f>MATCH($A237, 'Spells By School'!F:F, 0)</f>
        <v>#N/A</v>
      </c>
      <c r="P237" s="9" t="e">
        <f ca="1">MATCH($A237, 'Spells By School'!G:G, 0)</f>
        <v>#N/A</v>
      </c>
      <c r="Q237" s="9" t="e">
        <f>MATCH($A237, 'Spells By School'!H:H, 0)</f>
        <v>#N/A</v>
      </c>
      <c r="R237" s="9" t="e">
        <f>MATCH($A237, 'Spells By School'!I:I, 0)</f>
        <v>#N/A</v>
      </c>
      <c r="S237" s="9" t="str">
        <f t="shared" ca="1" si="87"/>
        <v>###error###</v>
      </c>
      <c r="T237" s="9" t="str">
        <f t="shared" ca="1" si="88"/>
        <v>###error###</v>
      </c>
      <c r="U237" s="9" t="str">
        <f ca="1">IF(ISNA($J237), IF(ISNA($K237), IF(ISNA($L237), IF(ISNA($M237), IF(ISNA($N237), IF(ISNA($O237), IF(ISNA($P237), IF(ISNA($Q237), IF(ISNA($R237), "###error###", MATCH(A237, 'Wand Mapping'!J:J,0)),MATCH(A237, 'Wand Mapping'!I:I,0)),MATCH(A237, 'Wand Mapping'!H:H,0)),MATCH(A237, 'Wand Mapping'!G:G,0)),MATCH(A237, 'Wand Mapping'!F:F,0)),MATCH(A237, 'Wand Mapping'!E:E,0)),MATCH(A237, 'Wand Mapping'!D:D,0)),MATCH(A237, 'Wand Mapping'!C:C,0)),MATCH(A237, 'Wand Mapping'!B:B,0))</f>
        <v>###error###</v>
      </c>
      <c r="V237" s="9" t="e">
        <f ca="1">INDEX('Wand Mapping'!K:K, U237)</f>
        <v>#VALUE!</v>
      </c>
      <c r="W237" s="9" t="e">
        <f t="shared" ca="1" si="89"/>
        <v>#VALUE!</v>
      </c>
      <c r="X237" s="9" t="s">
        <v>1943</v>
      </c>
      <c r="Z237" s="9" t="str">
        <f t="shared" si="90"/>
        <v>IWAND09</v>
      </c>
      <c r="AA237" s="9" t="b">
        <v>1</v>
      </c>
      <c r="AD237" s="9" t="b">
        <v>1</v>
      </c>
      <c r="AH237" s="9" t="b">
        <v>1</v>
      </c>
      <c r="AI237" s="9" t="b">
        <v>1</v>
      </c>
      <c r="AJ237" s="9" t="b">
        <v>1</v>
      </c>
      <c r="AK237" s="9" t="b">
        <v>1</v>
      </c>
      <c r="AL237" s="9" t="b">
        <v>1</v>
      </c>
      <c r="AM237" s="9" t="b">
        <v>1</v>
      </c>
      <c r="AV237" s="55">
        <v>64030</v>
      </c>
      <c r="AW237" s="55">
        <v>64031</v>
      </c>
      <c r="AX237" s="55">
        <v>74030</v>
      </c>
      <c r="AY237" s="55">
        <v>74031</v>
      </c>
      <c r="AZ237" s="55">
        <v>84030</v>
      </c>
      <c r="BA237" s="55">
        <v>84031</v>
      </c>
      <c r="BB237" s="55">
        <v>94030</v>
      </c>
      <c r="BC237" s="55">
        <v>94031</v>
      </c>
      <c r="BD237" s="9">
        <v>4030</v>
      </c>
      <c r="BE237" s="9">
        <f t="shared" si="75"/>
        <v>4031</v>
      </c>
      <c r="BF237" s="57" t="b">
        <f t="shared" si="76"/>
        <v>1</v>
      </c>
      <c r="BG237" s="57" t="b">
        <f t="shared" si="77"/>
        <v>1</v>
      </c>
    </row>
    <row r="238" spans="1:59">
      <c r="A238" s="9" t="s">
        <v>366</v>
      </c>
      <c r="B238" s="9" t="s">
        <v>740</v>
      </c>
      <c r="C238" s="9">
        <v>4</v>
      </c>
      <c r="D238" s="9">
        <v>7</v>
      </c>
      <c r="E238" s="9" t="str">
        <f t="shared" si="86"/>
        <v>BZ-4907</v>
      </c>
      <c r="F238" s="9" t="s">
        <v>985</v>
      </c>
      <c r="G238" s="9" t="s">
        <v>655</v>
      </c>
      <c r="H238" s="9" t="s">
        <v>652</v>
      </c>
      <c r="J238" s="9" t="e">
        <f>MATCH($A238, 'Spells By School'!A:A, 0)</f>
        <v>#N/A</v>
      </c>
      <c r="K238" s="9" t="e">
        <f>MATCH($A238, 'Spells By School'!B:B, 0)</f>
        <v>#N/A</v>
      </c>
      <c r="L238" s="9" t="e">
        <f>MATCH($A238, 'Spells By School'!C:C, 0)</f>
        <v>#N/A</v>
      </c>
      <c r="M238" s="9">
        <f>MATCH($A238, 'Spells By School'!D:D, 0)</f>
        <v>53</v>
      </c>
      <c r="N238" s="9" t="e">
        <f>MATCH($A238, 'Spells By School'!E:E, 0)</f>
        <v>#N/A</v>
      </c>
      <c r="O238" s="9" t="e">
        <f>MATCH($A238, 'Spells By School'!F:F, 0)</f>
        <v>#N/A</v>
      </c>
      <c r="P238" s="9" t="e">
        <f ca="1">MATCH($A238, 'Spells By School'!G:G, 0)</f>
        <v>#N/A</v>
      </c>
      <c r="Q238" s="9" t="e">
        <f>MATCH($A238, 'Spells By School'!H:H, 0)</f>
        <v>#N/A</v>
      </c>
      <c r="R238" s="9" t="e">
        <f>MATCH($A238, 'Spells By School'!I:I, 0)</f>
        <v>#N/A</v>
      </c>
      <c r="S238" s="9" t="str">
        <f t="shared" si="87"/>
        <v>Transmutation</v>
      </c>
      <c r="T238" s="9" t="str">
        <f t="shared" si="88"/>
        <v>TR</v>
      </c>
      <c r="U238" s="9">
        <f>IF(ISNA($J238), IF(ISNA($K238), IF(ISNA($L238), IF(ISNA($M238), IF(ISNA($N238), IF(ISNA($O238), IF(ISNA($P238), IF(ISNA($Q238), IF(ISNA($R238), "###error###", MATCH(A238, 'Wand Mapping'!J:J,0)),MATCH(A238, 'Wand Mapping'!I:I,0)),MATCH(A238, 'Wand Mapping'!H:H,0)),MATCH(A238, 'Wand Mapping'!G:G,0)),MATCH(A238, 'Wand Mapping'!F:F,0)),MATCH(A238, 'Wand Mapping'!E:E,0)),MATCH(A238, 'Wand Mapping'!D:D,0)),MATCH(A238, 'Wand Mapping'!C:C,0)),MATCH(A238, 'Wand Mapping'!B:B,0))</f>
        <v>60</v>
      </c>
      <c r="V238" s="9" t="str">
        <f>INDEX('Wand Mapping'!K:K, U238)</f>
        <v>wand_ai_580</v>
      </c>
      <c r="W238" s="9" t="str">
        <f t="shared" si="89"/>
        <v>wand_ai_580_TR</v>
      </c>
      <c r="Z238" s="9" t="str">
        <f t="shared" si="90"/>
        <v>wand_ai_580_TR</v>
      </c>
      <c r="AA238" s="9" t="b">
        <v>1</v>
      </c>
      <c r="AD238" s="9" t="b">
        <v>1</v>
      </c>
      <c r="AH238" s="9" t="b">
        <v>1</v>
      </c>
      <c r="AI238" s="9" t="b">
        <v>1</v>
      </c>
      <c r="AJ238" s="9" t="b">
        <v>1</v>
      </c>
      <c r="AK238" s="9" t="b">
        <v>1</v>
      </c>
      <c r="AL238" s="9" t="b">
        <v>1</v>
      </c>
      <c r="AM238" s="9" t="b">
        <v>1</v>
      </c>
      <c r="AV238" s="55">
        <v>64032</v>
      </c>
      <c r="AW238" s="55">
        <v>64033</v>
      </c>
      <c r="AX238" s="55">
        <v>74032</v>
      </c>
      <c r="AY238" s="55">
        <v>74033</v>
      </c>
      <c r="AZ238" s="55">
        <v>84032</v>
      </c>
      <c r="BA238" s="55">
        <v>84033</v>
      </c>
      <c r="BB238" s="55">
        <v>94032</v>
      </c>
      <c r="BC238" s="55">
        <v>94033</v>
      </c>
      <c r="BD238" s="9">
        <v>4032</v>
      </c>
      <c r="BE238" s="9">
        <f t="shared" si="75"/>
        <v>4033</v>
      </c>
      <c r="BF238" s="57" t="b">
        <f t="shared" si="76"/>
        <v>1</v>
      </c>
      <c r="BG238" s="57" t="b">
        <f t="shared" si="77"/>
        <v>1</v>
      </c>
    </row>
    <row r="239" spans="1:59">
      <c r="A239" s="9" t="s">
        <v>456</v>
      </c>
      <c r="B239" s="9" t="s">
        <v>1101</v>
      </c>
      <c r="C239" s="9">
        <v>4</v>
      </c>
      <c r="D239" s="9">
        <v>7</v>
      </c>
      <c r="E239" s="9" t="str">
        <f t="shared" si="86"/>
        <v>BZ-4A07</v>
      </c>
      <c r="F239" s="9" t="s">
        <v>986</v>
      </c>
      <c r="G239" s="9" t="s">
        <v>655</v>
      </c>
      <c r="H239" s="9" t="s">
        <v>652</v>
      </c>
      <c r="J239" s="9" t="e">
        <f>MATCH($A239, 'Spells By School'!A:A, 0)</f>
        <v>#N/A</v>
      </c>
      <c r="K239" s="9" t="e">
        <f>MATCH($A239, 'Spells By School'!B:B, 0)</f>
        <v>#N/A</v>
      </c>
      <c r="L239" s="9" t="e">
        <f>MATCH($A239, 'Spells By School'!C:C, 0)</f>
        <v>#N/A</v>
      </c>
      <c r="M239" s="9" t="e">
        <f>MATCH($A239, 'Spells By School'!D:D, 0)</f>
        <v>#N/A</v>
      </c>
      <c r="N239" s="9" t="e">
        <f>MATCH($A239, 'Spells By School'!E:E, 0)</f>
        <v>#N/A</v>
      </c>
      <c r="O239" s="9">
        <f>MATCH($A239, 'Spells By School'!F:F, 0)</f>
        <v>21</v>
      </c>
      <c r="P239" s="9" t="e">
        <f ca="1">MATCH($A239, 'Spells By School'!G:G, 0)</f>
        <v>#N/A</v>
      </c>
      <c r="Q239" s="9" t="e">
        <f>MATCH($A239, 'Spells By School'!H:H, 0)</f>
        <v>#N/A</v>
      </c>
      <c r="R239" s="9" t="e">
        <f>MATCH($A239, 'Spells By School'!I:I, 0)</f>
        <v>#N/A</v>
      </c>
      <c r="S239" s="9" t="str">
        <f t="shared" si="87"/>
        <v>Enchantment</v>
      </c>
      <c r="T239" s="9" t="str">
        <f t="shared" si="88"/>
        <v>EN</v>
      </c>
      <c r="U239" s="9">
        <f>IF(ISNA($J239), IF(ISNA($K239), IF(ISNA($L239), IF(ISNA($M239), IF(ISNA($N239), IF(ISNA($O239), IF(ISNA($P239), IF(ISNA($Q239), IF(ISNA($R239), "###error###", MATCH(A239, 'Wand Mapping'!J:J,0)),MATCH(A239, 'Wand Mapping'!I:I,0)),MATCH(A239, 'Wand Mapping'!H:H,0)),MATCH(A239, 'Wand Mapping'!G:G,0)),MATCH(A239, 'Wand Mapping'!F:F,0)),MATCH(A239, 'Wand Mapping'!E:E,0)),MATCH(A239, 'Wand Mapping'!D:D,0)),MATCH(A239, 'Wand Mapping'!C:C,0)),MATCH(A239, 'Wand Mapping'!B:B,0))</f>
        <v>74</v>
      </c>
      <c r="V239" s="9" t="str">
        <f>INDEX('Wand Mapping'!K:K, U239)</f>
        <v>wand_ai_720</v>
      </c>
      <c r="W239" s="9" t="str">
        <f t="shared" si="89"/>
        <v>wand_ai_720_EN</v>
      </c>
      <c r="Z239" s="9" t="str">
        <f t="shared" si="90"/>
        <v>wand_ai_720_EN</v>
      </c>
      <c r="AA239" s="9" t="b">
        <v>1</v>
      </c>
      <c r="AD239" s="9" t="b">
        <v>1</v>
      </c>
      <c r="AH239" s="9" t="b">
        <v>1</v>
      </c>
      <c r="AI239" s="9" t="b">
        <v>1</v>
      </c>
      <c r="AJ239" s="9" t="b">
        <v>1</v>
      </c>
      <c r="AK239" s="9" t="b">
        <v>1</v>
      </c>
      <c r="AL239" s="9" t="b">
        <v>1</v>
      </c>
      <c r="AM239" s="9" t="b">
        <v>1</v>
      </c>
      <c r="AV239" s="55">
        <v>64034</v>
      </c>
      <c r="AW239" s="55">
        <v>64035</v>
      </c>
      <c r="BD239" s="9">
        <v>4034</v>
      </c>
      <c r="BE239" s="9">
        <f t="shared" si="75"/>
        <v>4035</v>
      </c>
      <c r="BF239" s="57" t="b">
        <f t="shared" si="76"/>
        <v>1</v>
      </c>
      <c r="BG239" s="57" t="b">
        <f t="shared" si="77"/>
        <v>1</v>
      </c>
    </row>
    <row r="240" spans="1:59">
      <c r="A240" s="69" t="s">
        <v>2070</v>
      </c>
      <c r="B240" s="9" t="s">
        <v>1102</v>
      </c>
      <c r="C240" s="9">
        <v>4</v>
      </c>
      <c r="D240" s="9">
        <v>7</v>
      </c>
      <c r="E240" s="9" t="str">
        <f t="shared" si="86"/>
        <v>BZ-4B07</v>
      </c>
      <c r="F240" s="9" t="s">
        <v>987</v>
      </c>
      <c r="G240" s="9" t="s">
        <v>655</v>
      </c>
      <c r="H240" s="9" t="s">
        <v>652</v>
      </c>
      <c r="J240" s="9" t="e">
        <f>MATCH($A240, 'Spells By School'!A:A, 0)</f>
        <v>#N/A</v>
      </c>
      <c r="K240" s="9" t="e">
        <f>MATCH($A240, 'Spells By School'!B:B, 0)</f>
        <v>#N/A</v>
      </c>
      <c r="L240" s="9" t="e">
        <f>MATCH($A240, 'Spells By School'!C:C, 0)</f>
        <v>#N/A</v>
      </c>
      <c r="M240" s="9" t="e">
        <f>MATCH($A240, 'Spells By School'!D:D, 0)</f>
        <v>#N/A</v>
      </c>
      <c r="N240" s="9" t="e">
        <f>MATCH($A240, 'Spells By School'!E:E, 0)</f>
        <v>#N/A</v>
      </c>
      <c r="O240" s="9" t="e">
        <f>MATCH($A240, 'Spells By School'!F:F, 0)</f>
        <v>#N/A</v>
      </c>
      <c r="P240" s="9" t="e">
        <f ca="1">MATCH($A240, 'Spells By School'!G:G, 0)</f>
        <v>#N/A</v>
      </c>
      <c r="Q240" s="9" t="e">
        <f>MATCH($A240, 'Spells By School'!H:H, 0)</f>
        <v>#N/A</v>
      </c>
      <c r="R240" s="9" t="e">
        <f>MATCH($A240, 'Spells By School'!I:I, 0)</f>
        <v>#N/A</v>
      </c>
      <c r="S240" s="9" t="str">
        <f t="shared" ca="1" si="87"/>
        <v>###error###</v>
      </c>
      <c r="T240" s="9" t="str">
        <f t="shared" ca="1" si="88"/>
        <v>###error###</v>
      </c>
      <c r="U240" s="9" t="str">
        <f ca="1">IF(ISNA($J240), IF(ISNA($K240), IF(ISNA($L240), IF(ISNA($M240), IF(ISNA($N240), IF(ISNA($O240), IF(ISNA($P240), IF(ISNA($Q240), IF(ISNA($R240), "###error###", MATCH(A240, 'Wand Mapping'!J:J,0)),MATCH(A240, 'Wand Mapping'!I:I,0)),MATCH(A240, 'Wand Mapping'!H:H,0)),MATCH(A240, 'Wand Mapping'!G:G,0)),MATCH(A240, 'Wand Mapping'!F:F,0)),MATCH(A240, 'Wand Mapping'!E:E,0)),MATCH(A240, 'Wand Mapping'!D:D,0)),MATCH(A240, 'Wand Mapping'!C:C,0)),MATCH(A240, 'Wand Mapping'!B:B,0))</f>
        <v>###error###</v>
      </c>
      <c r="V240" s="9" t="e">
        <f ca="1">INDEX('Wand Mapping'!K:K, U240)</f>
        <v>#VALUE!</v>
      </c>
      <c r="W240" s="9" t="e">
        <f t="shared" ca="1" si="89"/>
        <v>#VALUE!</v>
      </c>
      <c r="Z240" s="9" t="e">
        <f t="shared" ca="1" si="90"/>
        <v>#VALUE!</v>
      </c>
      <c r="AA240" s="9" t="b">
        <v>1</v>
      </c>
      <c r="AD240" s="9" t="b">
        <v>1</v>
      </c>
      <c r="AH240" s="9" t="b">
        <v>1</v>
      </c>
      <c r="AI240" s="9" t="b">
        <v>1</v>
      </c>
      <c r="AJ240" s="9" t="b">
        <v>1</v>
      </c>
      <c r="AK240" s="9" t="b">
        <v>1</v>
      </c>
      <c r="AL240" s="9" t="b">
        <v>1</v>
      </c>
      <c r="AM240" s="9" t="b">
        <v>1</v>
      </c>
      <c r="AV240" s="55">
        <v>64036</v>
      </c>
      <c r="AW240" s="55">
        <v>64037</v>
      </c>
      <c r="BD240" s="9">
        <v>4036</v>
      </c>
      <c r="BE240" s="9">
        <f t="shared" si="75"/>
        <v>4037</v>
      </c>
      <c r="BF240" s="57" t="b">
        <f t="shared" si="76"/>
        <v>1</v>
      </c>
      <c r="BG240" s="57" t="b">
        <f t="shared" si="77"/>
        <v>1</v>
      </c>
    </row>
    <row r="241" spans="1:59">
      <c r="A241" s="69" t="s">
        <v>2069</v>
      </c>
      <c r="B241" s="69" t="s">
        <v>2068</v>
      </c>
      <c r="C241" s="9">
        <v>4</v>
      </c>
      <c r="D241" s="9">
        <v>7</v>
      </c>
      <c r="E241" s="9" t="str">
        <f t="shared" si="86"/>
        <v>BZ-YZ07</v>
      </c>
      <c r="G241" s="69" t="s">
        <v>2008</v>
      </c>
      <c r="AA241" s="9" t="b">
        <v>1</v>
      </c>
      <c r="AD241" s="9" t="b">
        <v>1</v>
      </c>
      <c r="AH241" s="9" t="b">
        <v>1</v>
      </c>
      <c r="AI241" s="9" t="b">
        <v>1</v>
      </c>
      <c r="AJ241" s="9" t="b">
        <v>1</v>
      </c>
      <c r="AK241" s="9" t="b">
        <v>1</v>
      </c>
      <c r="AL241" s="9" t="b">
        <v>1</v>
      </c>
      <c r="AM241" s="9" t="b">
        <v>1</v>
      </c>
      <c r="BB241" s="55">
        <v>94038</v>
      </c>
      <c r="BC241" s="55">
        <v>94039</v>
      </c>
      <c r="BD241" s="9">
        <v>4038</v>
      </c>
      <c r="BE241" s="9">
        <f t="shared" si="75"/>
        <v>4039</v>
      </c>
      <c r="BF241" s="57" t="b">
        <f t="shared" si="76"/>
        <v>1</v>
      </c>
      <c r="BG241" s="57" t="b">
        <f t="shared" si="77"/>
        <v>1</v>
      </c>
    </row>
    <row r="242" spans="1:59">
      <c r="A242" s="9" t="s">
        <v>492</v>
      </c>
      <c r="B242" s="9" t="s">
        <v>1103</v>
      </c>
      <c r="C242" s="9">
        <v>4</v>
      </c>
      <c r="D242" s="9">
        <v>7</v>
      </c>
      <c r="E242" s="9" t="str">
        <f t="shared" si="86"/>
        <v>BZ-4C07</v>
      </c>
      <c r="F242" s="9" t="s">
        <v>988</v>
      </c>
      <c r="G242" s="9" t="s">
        <v>655</v>
      </c>
      <c r="H242" s="9" t="s">
        <v>652</v>
      </c>
      <c r="J242" s="9">
        <f>MATCH($A242, 'Spells By School'!A:A, 0)</f>
        <v>64</v>
      </c>
      <c r="K242" s="9" t="e">
        <f>MATCH($A242, 'Spells By School'!B:B, 0)</f>
        <v>#N/A</v>
      </c>
      <c r="L242" s="9" t="e">
        <f>MATCH($A242, 'Spells By School'!C:C, 0)</f>
        <v>#N/A</v>
      </c>
      <c r="M242" s="9" t="e">
        <f>MATCH($A242, 'Spells By School'!D:D, 0)</f>
        <v>#N/A</v>
      </c>
      <c r="N242" s="9" t="e">
        <f>MATCH($A242, 'Spells By School'!E:E, 0)</f>
        <v>#N/A</v>
      </c>
      <c r="O242" s="9" t="e">
        <f>MATCH($A242, 'Spells By School'!F:F, 0)</f>
        <v>#N/A</v>
      </c>
      <c r="P242" s="9" t="e">
        <f ca="1">MATCH($A242, 'Spells By School'!G:G, 0)</f>
        <v>#N/A</v>
      </c>
      <c r="Q242" s="9" t="e">
        <f>MATCH($A242, 'Spells By School'!H:H, 0)</f>
        <v>#N/A</v>
      </c>
      <c r="R242" s="9" t="e">
        <f>MATCH($A242, 'Spells By School'!I:I, 0)</f>
        <v>#N/A</v>
      </c>
      <c r="S242" s="9" t="str">
        <f>IF(ISNA($J242), IF(ISNA($K242), IF(ISNA($L242), IF(ISNA($M242), IF(ISNA($N242), IF(ISNA($O242), IF(ISNA($P242), IF(ISNA($Q242), IF(ISNA($R242), "###error###", R$1),Q$1),P$1),O$1),N$1),M$1),L$1),K$1),J$1)</f>
        <v>Abjuration</v>
      </c>
      <c r="T242" s="9" t="str">
        <f>IF(ISNA($J242), IF(ISNA($K242), IF(ISNA($L242), IF(ISNA($M242), IF(ISNA($N242), IF(ISNA($O242), IF(ISNA($P242), IF(ISNA($Q242), IF(ISNA($R242), "###error###", "WM"),"IL"),"NE"),"EN"),"EV"),"TR"),"DI"),"CO"),"AB")</f>
        <v>AB</v>
      </c>
      <c r="U242" s="9">
        <f>IF(ISNA($J242), IF(ISNA($K242), IF(ISNA($L242), IF(ISNA($M242), IF(ISNA($N242), IF(ISNA($O242), IF(ISNA($P242), IF(ISNA($Q242), IF(ISNA($R242), "###error###", MATCH(A242, 'Wand Mapping'!J:J,0)),MATCH(A242, 'Wand Mapping'!I:I,0)),MATCH(A242, 'Wand Mapping'!H:H,0)),MATCH(A242, 'Wand Mapping'!G:G,0)),MATCH(A242, 'Wand Mapping'!F:F,0)),MATCH(A242, 'Wand Mapping'!E:E,0)),MATCH(A242, 'Wand Mapping'!D:D,0)),MATCH(A242, 'Wand Mapping'!C:C,0)),MATCH(A242, 'Wand Mapping'!B:B,0))</f>
        <v>80</v>
      </c>
      <c r="V242" s="9" t="str">
        <f>INDEX('Wand Mapping'!K:K, U242)</f>
        <v>wand_ai_780</v>
      </c>
      <c r="W242" s="9" t="str">
        <f>_xlfn.CONCAT(V242, "_", T242)</f>
        <v>wand_ai_780_AB</v>
      </c>
      <c r="Z242" s="9" t="str">
        <f>IF(ISBLANK(X242), W242, X242)</f>
        <v>wand_ai_780_AB</v>
      </c>
      <c r="AA242" s="9" t="b">
        <v>1</v>
      </c>
      <c r="AD242" s="9" t="b">
        <v>1</v>
      </c>
      <c r="AH242" s="9" t="b">
        <v>1</v>
      </c>
      <c r="AI242" s="9" t="b">
        <v>1</v>
      </c>
      <c r="AJ242" s="9" t="b">
        <v>1</v>
      </c>
      <c r="AK242" s="9" t="b">
        <v>1</v>
      </c>
      <c r="AL242" s="9" t="b">
        <v>1</v>
      </c>
      <c r="AM242" s="9" t="b">
        <v>1</v>
      </c>
      <c r="AV242" s="55">
        <v>64040</v>
      </c>
      <c r="AW242" s="55">
        <v>64041</v>
      </c>
      <c r="BB242" s="55">
        <v>94040</v>
      </c>
      <c r="BC242" s="55">
        <v>94041</v>
      </c>
      <c r="BD242" s="9">
        <v>4040</v>
      </c>
      <c r="BE242" s="9">
        <f t="shared" si="75"/>
        <v>4041</v>
      </c>
      <c r="BF242" s="57" t="b">
        <f t="shared" si="76"/>
        <v>1</v>
      </c>
      <c r="BG242" s="57" t="b">
        <f t="shared" si="77"/>
        <v>1</v>
      </c>
    </row>
    <row r="243" spans="1:59">
      <c r="A243" s="9" t="s">
        <v>131</v>
      </c>
      <c r="B243" s="9" t="s">
        <v>1104</v>
      </c>
      <c r="C243" s="9">
        <v>4</v>
      </c>
      <c r="D243" s="9">
        <v>7</v>
      </c>
      <c r="E243" s="9" t="str">
        <f t="shared" si="86"/>
        <v>BZ-4D07</v>
      </c>
      <c r="F243" s="9" t="s">
        <v>989</v>
      </c>
      <c r="G243" s="9" t="s">
        <v>655</v>
      </c>
      <c r="H243" s="9" t="s">
        <v>652</v>
      </c>
      <c r="J243" s="9" t="e">
        <f>MATCH($A243, 'Spells By School'!A:A, 0)</f>
        <v>#N/A</v>
      </c>
      <c r="K243" s="9" t="e">
        <f>MATCH($A243, 'Spells By School'!B:B, 0)</f>
        <v>#N/A</v>
      </c>
      <c r="L243" s="9" t="e">
        <f>MATCH($A243, 'Spells By School'!C:C, 0)</f>
        <v>#N/A</v>
      </c>
      <c r="M243" s="9" t="e">
        <f>MATCH($A243, 'Spells By School'!D:D, 0)</f>
        <v>#N/A</v>
      </c>
      <c r="N243" s="9">
        <f>MATCH($A243, 'Spells By School'!E:E, 0)</f>
        <v>52</v>
      </c>
      <c r="O243" s="9" t="e">
        <f>MATCH($A243, 'Spells By School'!F:F, 0)</f>
        <v>#N/A</v>
      </c>
      <c r="P243" s="9" t="e">
        <f ca="1">MATCH($A243, 'Spells By School'!G:G, 0)</f>
        <v>#N/A</v>
      </c>
      <c r="Q243" s="9" t="e">
        <f>MATCH($A243, 'Spells By School'!H:H, 0)</f>
        <v>#N/A</v>
      </c>
      <c r="R243" s="9" t="e">
        <f>MATCH($A243, 'Spells By School'!I:I, 0)</f>
        <v>#N/A</v>
      </c>
      <c r="S243" s="9" t="str">
        <f>IF(ISNA($J243), IF(ISNA($K243), IF(ISNA($L243), IF(ISNA($M243), IF(ISNA($N243), IF(ISNA($O243), IF(ISNA($P243), IF(ISNA($Q243), IF(ISNA($R243), "###error###", R$1),Q$1),P$1),O$1),N$1),M$1),L$1),K$1),J$1)</f>
        <v>Invocation</v>
      </c>
      <c r="T243" s="9" t="str">
        <f>IF(ISNA($J243), IF(ISNA($K243), IF(ISNA($L243), IF(ISNA($M243), IF(ISNA($N243), IF(ISNA($O243), IF(ISNA($P243), IF(ISNA($Q243), IF(ISNA($R243), "###error###", "WM"),"IL"),"NE"),"EN"),"EV"),"TR"),"DI"),"CO"),"AB")</f>
        <v>EV</v>
      </c>
      <c r="U243" s="9">
        <f>IF(ISNA($J243), IF(ISNA($K243), IF(ISNA($L243), IF(ISNA($M243), IF(ISNA($N243), IF(ISNA($O243), IF(ISNA($P243), IF(ISNA($Q243), IF(ISNA($R243), "###error###", MATCH(A243, 'Wand Mapping'!J:J,0)),MATCH(A243, 'Wand Mapping'!I:I,0)),MATCH(A243, 'Wand Mapping'!H:H,0)),MATCH(A243, 'Wand Mapping'!G:G,0)),MATCH(A243, 'Wand Mapping'!F:F,0)),MATCH(A243, 'Wand Mapping'!E:E,0)),MATCH(A243, 'Wand Mapping'!D:D,0)),MATCH(A243, 'Wand Mapping'!C:C,0)),MATCH(A243, 'Wand Mapping'!B:B,0))</f>
        <v>23</v>
      </c>
      <c r="V243" s="9" t="str">
        <f>INDEX('Wand Mapping'!K:K, U243)</f>
        <v>wand_ai_210</v>
      </c>
      <c r="W243" s="9" t="str">
        <f>_xlfn.CONCAT(V243, "_", T243)</f>
        <v>wand_ai_210_EV</v>
      </c>
      <c r="Z243" s="9" t="str">
        <f>IF(ISBLANK(X243), W243, X243)</f>
        <v>wand_ai_210_EV</v>
      </c>
      <c r="AA243" s="9" t="b">
        <v>1</v>
      </c>
      <c r="AD243" s="9" t="b">
        <v>1</v>
      </c>
      <c r="AH243" s="9" t="b">
        <v>1</v>
      </c>
      <c r="AI243" s="9" t="b">
        <v>1</v>
      </c>
      <c r="AJ243" s="9" t="b">
        <v>1</v>
      </c>
      <c r="AK243" s="9" t="b">
        <v>1</v>
      </c>
      <c r="AL243" s="9" t="b">
        <v>1</v>
      </c>
      <c r="AM243" s="9" t="b">
        <v>1</v>
      </c>
      <c r="AV243" s="55">
        <v>64042</v>
      </c>
      <c r="AW243" s="55">
        <v>64043</v>
      </c>
      <c r="BB243" s="55">
        <v>94042</v>
      </c>
      <c r="BC243" s="55">
        <v>94043</v>
      </c>
      <c r="BD243" s="9">
        <v>4042</v>
      </c>
      <c r="BE243" s="9">
        <f t="shared" si="75"/>
        <v>4043</v>
      </c>
      <c r="BF243" s="57" t="b">
        <f t="shared" si="76"/>
        <v>1</v>
      </c>
      <c r="BG243" s="57" t="b">
        <f t="shared" si="77"/>
        <v>1</v>
      </c>
    </row>
    <row r="244" spans="1:59">
      <c r="A244" s="9" t="s">
        <v>188</v>
      </c>
      <c r="B244" s="9" t="s">
        <v>1105</v>
      </c>
      <c r="C244" s="9">
        <v>4</v>
      </c>
      <c r="D244" s="9">
        <v>7</v>
      </c>
      <c r="E244" s="9" t="str">
        <f t="shared" si="86"/>
        <v>BZ-4E07</v>
      </c>
      <c r="F244" s="9" t="s">
        <v>990</v>
      </c>
      <c r="G244" s="9" t="s">
        <v>655</v>
      </c>
      <c r="H244" s="9" t="s">
        <v>652</v>
      </c>
      <c r="J244" s="9" t="e">
        <f>MATCH($A244, 'Spells By School'!A:A, 0)</f>
        <v>#N/A</v>
      </c>
      <c r="K244" s="9" t="e">
        <f>MATCH($A244, 'Spells By School'!B:B, 0)</f>
        <v>#N/A</v>
      </c>
      <c r="L244" s="9" t="e">
        <f>MATCH($A244, 'Spells By School'!C:C, 0)</f>
        <v>#N/A</v>
      </c>
      <c r="M244" s="9">
        <f>MATCH($A244, 'Spells By School'!D:D, 0)</f>
        <v>82</v>
      </c>
      <c r="N244" s="9" t="e">
        <f>MATCH($A244, 'Spells By School'!E:E, 0)</f>
        <v>#N/A</v>
      </c>
      <c r="O244" s="9" t="e">
        <f>MATCH($A244, 'Spells By School'!F:F, 0)</f>
        <v>#N/A</v>
      </c>
      <c r="P244" s="9" t="e">
        <f ca="1">MATCH($A244, 'Spells By School'!G:G, 0)</f>
        <v>#N/A</v>
      </c>
      <c r="Q244" s="9" t="e">
        <f>MATCH($A244, 'Spells By School'!H:H, 0)</f>
        <v>#N/A</v>
      </c>
      <c r="R244" s="9" t="e">
        <f>MATCH($A244, 'Spells By School'!I:I, 0)</f>
        <v>#N/A</v>
      </c>
      <c r="S244" s="9" t="str">
        <f>IF(ISNA($J244), IF(ISNA($K244), IF(ISNA($L244), IF(ISNA($M244), IF(ISNA($N244), IF(ISNA($O244), IF(ISNA($P244), IF(ISNA($Q244), IF(ISNA($R244), "###error###", R$1),Q$1),P$1),O$1),N$1),M$1),L$1),K$1),J$1)</f>
        <v>Transmutation</v>
      </c>
      <c r="T244" s="9" t="str">
        <f>IF(ISNA($J244), IF(ISNA($K244), IF(ISNA($L244), IF(ISNA($M244), IF(ISNA($N244), IF(ISNA($O244), IF(ISNA($P244), IF(ISNA($Q244), IF(ISNA($R244), "###error###", "WM"),"IL"),"NE"),"EN"),"EV"),"TR"),"DI"),"CO"),"AB")</f>
        <v>TR</v>
      </c>
      <c r="U244" s="9">
        <f>IF(ISNA($J244), IF(ISNA($K244), IF(ISNA($L244), IF(ISNA($M244), IF(ISNA($N244), IF(ISNA($O244), IF(ISNA($P244), IF(ISNA($Q244), IF(ISNA($R244), "###error###", MATCH(A244, 'Wand Mapping'!J:J,0)),MATCH(A244, 'Wand Mapping'!I:I,0)),MATCH(A244, 'Wand Mapping'!H:H,0)),MATCH(A244, 'Wand Mapping'!G:G,0)),MATCH(A244, 'Wand Mapping'!F:F,0)),MATCH(A244, 'Wand Mapping'!E:E,0)),MATCH(A244, 'Wand Mapping'!D:D,0)),MATCH(A244, 'Wand Mapping'!C:C,0)),MATCH(A244, 'Wand Mapping'!B:B,0))</f>
        <v>33</v>
      </c>
      <c r="V244" s="9" t="str">
        <f>INDEX('Wand Mapping'!K:K, U244)</f>
        <v>wand_ai_310</v>
      </c>
      <c r="W244" s="9" t="str">
        <f>_xlfn.CONCAT(V244, "_", T244)</f>
        <v>wand_ai_310_TR</v>
      </c>
      <c r="Z244" s="9" t="str">
        <f>IF(ISBLANK(X244), W244, X244)</f>
        <v>wand_ai_310_TR</v>
      </c>
      <c r="AA244" s="9" t="b">
        <v>1</v>
      </c>
      <c r="AD244" s="9" t="b">
        <v>1</v>
      </c>
      <c r="AH244" s="9" t="b">
        <v>1</v>
      </c>
      <c r="AI244" s="9" t="b">
        <v>1</v>
      </c>
      <c r="AJ244" s="9" t="b">
        <v>1</v>
      </c>
      <c r="AK244" s="9" t="b">
        <v>1</v>
      </c>
      <c r="AL244" s="9" t="b">
        <v>1</v>
      </c>
      <c r="AM244" s="9" t="b">
        <v>1</v>
      </c>
      <c r="AV244" s="55">
        <v>64044</v>
      </c>
      <c r="AW244" s="55">
        <v>64045</v>
      </c>
      <c r="BB244" s="55">
        <v>94044</v>
      </c>
      <c r="BC244" s="55">
        <v>94045</v>
      </c>
      <c r="BD244" s="9">
        <v>4044</v>
      </c>
      <c r="BE244" s="9">
        <f t="shared" si="75"/>
        <v>4045</v>
      </c>
      <c r="BF244" s="57" t="b">
        <f t="shared" si="76"/>
        <v>1</v>
      </c>
      <c r="BG244" s="57" t="b">
        <f t="shared" si="77"/>
        <v>1</v>
      </c>
    </row>
    <row r="245" spans="1:59">
      <c r="A245" s="9" t="s">
        <v>275</v>
      </c>
      <c r="B245" s="9" t="s">
        <v>1106</v>
      </c>
      <c r="C245" s="9">
        <v>4</v>
      </c>
      <c r="D245" s="9">
        <v>7</v>
      </c>
      <c r="E245" s="9" t="str">
        <f t="shared" si="86"/>
        <v>BZ-4F07</v>
      </c>
      <c r="F245" s="9" t="s">
        <v>991</v>
      </c>
      <c r="G245" s="9" t="s">
        <v>655</v>
      </c>
      <c r="H245" s="9" t="s">
        <v>652</v>
      </c>
      <c r="J245" s="9" t="e">
        <f>MATCH($A245, 'Spells By School'!A:A, 0)</f>
        <v>#N/A</v>
      </c>
      <c r="K245" s="9">
        <f>MATCH($A245, 'Spells By School'!B:B, 0)</f>
        <v>69</v>
      </c>
      <c r="L245" s="9" t="e">
        <f>MATCH($A245, 'Spells By School'!C:C, 0)</f>
        <v>#N/A</v>
      </c>
      <c r="M245" s="9" t="e">
        <f>MATCH($A245, 'Spells By School'!D:D, 0)</f>
        <v>#N/A</v>
      </c>
      <c r="N245" s="9" t="e">
        <f>MATCH($A245, 'Spells By School'!E:E, 0)</f>
        <v>#N/A</v>
      </c>
      <c r="O245" s="9" t="e">
        <f>MATCH($A245, 'Spells By School'!F:F, 0)</f>
        <v>#N/A</v>
      </c>
      <c r="P245" s="9" t="e">
        <f ca="1">MATCH($A245, 'Spells By School'!G:G, 0)</f>
        <v>#N/A</v>
      </c>
      <c r="Q245" s="9" t="e">
        <f>MATCH($A245, 'Spells By School'!H:H, 0)</f>
        <v>#N/A</v>
      </c>
      <c r="R245" s="9" t="e">
        <f>MATCH($A245, 'Spells By School'!I:I, 0)</f>
        <v>#N/A</v>
      </c>
      <c r="S245" s="9" t="str">
        <f>IF(ISNA($J245), IF(ISNA($K245), IF(ISNA($L245), IF(ISNA($M245), IF(ISNA($N245), IF(ISNA($O245), IF(ISNA($P245), IF(ISNA($Q245), IF(ISNA($R245), "###error###", R$1),Q$1),P$1),O$1),N$1),M$1),L$1),K$1),J$1)</f>
        <v>Conjuration</v>
      </c>
      <c r="T245" s="9" t="str">
        <f>IF(ISNA($J245), IF(ISNA($K245), IF(ISNA($L245), IF(ISNA($M245), IF(ISNA($N245), IF(ISNA($O245), IF(ISNA($P245), IF(ISNA($Q245), IF(ISNA($R245), "###error###", "WM"),"IL"),"NE"),"EN"),"EV"),"TR"),"DI"),"CO"),"AB")</f>
        <v>CO</v>
      </c>
      <c r="U245" s="9">
        <f>IF(ISNA($J245), IF(ISNA($K245), IF(ISNA($L245), IF(ISNA($M245), IF(ISNA($N245), IF(ISNA($O245), IF(ISNA($P245), IF(ISNA($Q245), IF(ISNA($R245), "###error###", MATCH(A245, 'Wand Mapping'!J:J,0)),MATCH(A245, 'Wand Mapping'!I:I,0)),MATCH(A245, 'Wand Mapping'!H:H,0)),MATCH(A245, 'Wand Mapping'!G:G,0)),MATCH(A245, 'Wand Mapping'!F:F,0)),MATCH(A245, 'Wand Mapping'!E:E,0)),MATCH(A245, 'Wand Mapping'!D:D,0)),MATCH(A245, 'Wand Mapping'!C:C,0)),MATCH(A245, 'Wand Mapping'!B:B,0))</f>
        <v>46</v>
      </c>
      <c r="V245" s="9" t="str">
        <f>INDEX('Wand Mapping'!K:K, U245)</f>
        <v>wand_ai_440</v>
      </c>
      <c r="W245" s="9" t="str">
        <f>_xlfn.CONCAT(V245, "_", T245)</f>
        <v>wand_ai_440_CO</v>
      </c>
      <c r="Z245" s="9" t="str">
        <f>IF(ISBLANK(X245), W245, X245)</f>
        <v>wand_ai_440_CO</v>
      </c>
    </row>
    <row r="246" spans="1:59">
      <c r="A246" s="71" t="s">
        <v>2071</v>
      </c>
      <c r="AA246" s="9" t="b">
        <v>1</v>
      </c>
      <c r="AD246" s="9" t="b">
        <v>1</v>
      </c>
      <c r="AH246" s="9" t="b">
        <v>1</v>
      </c>
      <c r="AI246" s="9" t="b">
        <v>1</v>
      </c>
      <c r="AJ246" s="9" t="b">
        <v>1</v>
      </c>
      <c r="AK246" s="9" t="b">
        <v>1</v>
      </c>
      <c r="AL246" s="9" t="b">
        <v>1</v>
      </c>
      <c r="AM246" s="9" t="b">
        <v>1</v>
      </c>
      <c r="AV246" s="55">
        <v>64046</v>
      </c>
      <c r="AW246" s="55">
        <v>64047</v>
      </c>
      <c r="AX246" s="55">
        <v>74046</v>
      </c>
      <c r="AY246" s="55">
        <v>74047</v>
      </c>
      <c r="BD246" s="9">
        <v>4046</v>
      </c>
      <c r="BE246" s="9">
        <f t="shared" ref="BE246:BE248" si="91">IF(BD246="", "", BD246+1)</f>
        <v>4047</v>
      </c>
      <c r="BF246" s="57" t="b">
        <f t="shared" ref="BF246:BF248" si="92">AND(
OR(ISBLANK(AV246), AND(MOD(AV246, 10000) = BD246, QUOTIENT(AV246, 10000) = 6)),
OR(ISBLANK(AX246), AND(MOD(AX246, 10000) = BD246, QUOTIENT(AX246, 10000) = 7)),
OR(ISBLANK(AZ246), AND(MOD(AZ246, 10000) = BD246, QUOTIENT(AZ246, 10000) = 8)),
OR(ISBLANK(BB246), AND(MOD(BB246, 10000) = BD246, QUOTIENT(BB246, 10000) = 9))
)</f>
        <v>1</v>
      </c>
      <c r="BG246" s="57" t="b">
        <f t="shared" ref="BG246:BG248" si="93">AND(
OR(ISBLANK(AW246), AND(MOD(AW246, 10000) = BE246, QUOTIENT(AW246, 10000) = 6)),
OR(ISBLANK(AY246), AND(MOD(AY246, 10000) = BE246, QUOTIENT(AY246, 10000) = 7)),
OR(ISBLANK(BA246), AND(MOD(BA246, 10000) = BE246, QUOTIENT(BA246, 10000) = 8)),
OR(ISBLANK(BC246), AND(MOD(BC246, 10000) = BE246, QUOTIENT(BC246, 10000) = 9))
)</f>
        <v>1</v>
      </c>
    </row>
    <row r="247" spans="1:59">
      <c r="A247" s="71" t="s">
        <v>2072</v>
      </c>
      <c r="AA247" s="9" t="b">
        <v>1</v>
      </c>
      <c r="AD247" s="9" t="b">
        <v>1</v>
      </c>
      <c r="AH247" s="9" t="b">
        <v>1</v>
      </c>
      <c r="AI247" s="9" t="b">
        <v>1</v>
      </c>
      <c r="AJ247" s="9" t="b">
        <v>1</v>
      </c>
      <c r="AK247" s="9" t="b">
        <v>1</v>
      </c>
      <c r="AL247" s="9" t="b">
        <v>1</v>
      </c>
      <c r="AM247" s="9" t="b">
        <v>1</v>
      </c>
      <c r="AV247" s="55">
        <v>64048</v>
      </c>
      <c r="AW247" s="55">
        <v>64049</v>
      </c>
      <c r="AX247" s="55">
        <v>74048</v>
      </c>
      <c r="AY247" s="55">
        <v>74049</v>
      </c>
      <c r="BD247" s="9">
        <v>4048</v>
      </c>
      <c r="BE247" s="9">
        <f t="shared" si="91"/>
        <v>4049</v>
      </c>
      <c r="BF247" s="57" t="b">
        <f t="shared" si="92"/>
        <v>1</v>
      </c>
      <c r="BG247" s="57" t="b">
        <f t="shared" si="93"/>
        <v>1</v>
      </c>
    </row>
    <row r="248" spans="1:59">
      <c r="A248" s="71" t="s">
        <v>2073</v>
      </c>
      <c r="AA248" s="9" t="b">
        <v>1</v>
      </c>
      <c r="AD248" s="9" t="b">
        <v>1</v>
      </c>
      <c r="AH248" s="9" t="b">
        <v>1</v>
      </c>
      <c r="AI248" s="9" t="b">
        <v>1</v>
      </c>
      <c r="AJ248" s="9" t="b">
        <v>1</v>
      </c>
      <c r="AK248" s="9" t="b">
        <v>1</v>
      </c>
      <c r="AL248" s="9" t="b">
        <v>1</v>
      </c>
      <c r="AM248" s="9" t="b">
        <v>1</v>
      </c>
      <c r="AV248" s="55">
        <v>64050</v>
      </c>
      <c r="AW248" s="55">
        <v>64051</v>
      </c>
      <c r="AX248" s="55">
        <v>74050</v>
      </c>
      <c r="AY248" s="55">
        <v>74051</v>
      </c>
      <c r="BD248" s="9">
        <v>4050</v>
      </c>
      <c r="BE248" s="9">
        <f t="shared" si="91"/>
        <v>4051</v>
      </c>
      <c r="BF248" s="57" t="b">
        <f t="shared" si="92"/>
        <v>1</v>
      </c>
      <c r="BG248" s="57" t="b">
        <f t="shared" si="93"/>
        <v>1</v>
      </c>
    </row>
    <row r="249" spans="1:59">
      <c r="A249" s="30" t="s">
        <v>281</v>
      </c>
      <c r="B249" s="9" t="s">
        <v>1107</v>
      </c>
      <c r="C249" s="9">
        <v>4</v>
      </c>
      <c r="D249" s="9">
        <v>7</v>
      </c>
      <c r="E249" s="9" t="str">
        <f t="shared" ref="E249:E312" si="94">_xlfn.CONCAT(B249, RIGHT(_xlfn.CONCAT("0", D249), 2))</f>
        <v>BZ-4G07</v>
      </c>
      <c r="F249" s="9" t="s">
        <v>992</v>
      </c>
      <c r="G249" s="9" t="s">
        <v>655</v>
      </c>
      <c r="H249" s="9" t="s">
        <v>652</v>
      </c>
      <c r="J249" s="9" t="e">
        <f>MATCH($A249, 'Spells By School'!A:A, 0)</f>
        <v>#N/A</v>
      </c>
      <c r="K249" s="9" t="e">
        <f>MATCH($A249, 'Spells By School'!B:B, 0)</f>
        <v>#N/A</v>
      </c>
      <c r="L249" s="9">
        <f>MATCH($A249, 'Spells By School'!C:C, 0)</f>
        <v>12</v>
      </c>
      <c r="M249" s="9" t="e">
        <f>MATCH($A249, 'Spells By School'!D:D, 0)</f>
        <v>#N/A</v>
      </c>
      <c r="N249" s="9" t="e">
        <f>MATCH($A249, 'Spells By School'!E:E, 0)</f>
        <v>#N/A</v>
      </c>
      <c r="O249" s="9" t="e">
        <f>MATCH($A249, 'Spells By School'!F:F, 0)</f>
        <v>#N/A</v>
      </c>
      <c r="P249" s="9" t="e">
        <f ca="1">MATCH($A249, 'Spells By School'!G:G, 0)</f>
        <v>#N/A</v>
      </c>
      <c r="Q249" s="9" t="e">
        <f>MATCH($A249, 'Spells By School'!H:H, 0)</f>
        <v>#N/A</v>
      </c>
      <c r="R249" s="9" t="e">
        <f>MATCH($A249, 'Spells By School'!I:I, 0)</f>
        <v>#N/A</v>
      </c>
      <c r="S249" s="9" t="str">
        <f t="shared" ref="S249:S312" si="95">IF(ISNA($J249), IF(ISNA($K249), IF(ISNA($L249), IF(ISNA($M249), IF(ISNA($N249), IF(ISNA($O249), IF(ISNA($P249), IF(ISNA($Q249), IF(ISNA($R249), "###error###", R$1),Q$1),P$1),O$1),N$1),M$1),L$1),K$1),J$1)</f>
        <v>Divination</v>
      </c>
      <c r="T249" s="9" t="str">
        <f t="shared" ref="T249:T312" si="96">IF(ISNA($J249), IF(ISNA($K249), IF(ISNA($L249), IF(ISNA($M249), IF(ISNA($N249), IF(ISNA($O249), IF(ISNA($P249), IF(ISNA($Q249), IF(ISNA($R249), "###error###", "WM"),"IL"),"NE"),"EN"),"EV"),"TR"),"DI"),"CO"),"AB")</f>
        <v>DI</v>
      </c>
      <c r="U249" s="9">
        <f>IF(ISNA($J249), IF(ISNA($K249), IF(ISNA($L249), IF(ISNA($M249), IF(ISNA($N249), IF(ISNA($O249), IF(ISNA($P249), IF(ISNA($Q249), IF(ISNA($R249), "###error###", MATCH(A249, 'Wand Mapping'!J:J,0)),MATCH(A249, 'Wand Mapping'!I:I,0)),MATCH(A249, 'Wand Mapping'!H:H,0)),MATCH(A249, 'Wand Mapping'!G:G,0)),MATCH(A249, 'Wand Mapping'!F:F,0)),MATCH(A249, 'Wand Mapping'!E:E,0)),MATCH(A249, 'Wand Mapping'!D:D,0)),MATCH(A249, 'Wand Mapping'!C:C,0)),MATCH(A249, 'Wand Mapping'!B:B,0))</f>
        <v>47</v>
      </c>
      <c r="V249" s="9" t="str">
        <f>INDEX('Wand Mapping'!K:K, U249)</f>
        <v>wand_ai_450</v>
      </c>
      <c r="W249" s="9" t="str">
        <f t="shared" ref="W249:W312" si="97">_xlfn.CONCAT(V249, "_", T249)</f>
        <v>wand_ai_450_DI</v>
      </c>
      <c r="Z249" s="9" t="str">
        <f t="shared" ref="Z249:Z312" si="98">IF(ISBLANK(X249), W249, X249)</f>
        <v>wand_ai_450_DI</v>
      </c>
      <c r="AA249" s="9" t="b">
        <v>1</v>
      </c>
      <c r="AD249" s="9" t="b">
        <v>1</v>
      </c>
      <c r="AH249" s="9" t="b">
        <v>1</v>
      </c>
      <c r="AI249" s="9" t="b">
        <v>1</v>
      </c>
      <c r="AJ249" s="9" t="b">
        <v>1</v>
      </c>
      <c r="AK249" s="9" t="b">
        <v>1</v>
      </c>
      <c r="AL249" s="9" t="b">
        <v>1</v>
      </c>
      <c r="AM249" s="9" t="b">
        <v>1</v>
      </c>
      <c r="AV249" s="55">
        <v>64052</v>
      </c>
      <c r="AW249" s="55">
        <v>64053</v>
      </c>
      <c r="BB249" s="55">
        <v>94052</v>
      </c>
      <c r="BC249" s="55">
        <v>94053</v>
      </c>
      <c r="BD249" s="9">
        <v>4052</v>
      </c>
      <c r="BE249" s="9">
        <f t="shared" ref="BE249:BE258" si="99">IF(BD249="", "", BD249+1)</f>
        <v>4053</v>
      </c>
      <c r="BF249" s="57" t="b">
        <f t="shared" ref="BF249:BF258" si="100">AND(
OR(ISBLANK(AV249), AND(MOD(AV249, 10000) = BD249, QUOTIENT(AV249, 10000) = 6)),
OR(ISBLANK(AX249), AND(MOD(AX249, 10000) = BD249, QUOTIENT(AX249, 10000) = 7)),
OR(ISBLANK(AZ249), AND(MOD(AZ249, 10000) = BD249, QUOTIENT(AZ249, 10000) = 8)),
OR(ISBLANK(BB249), AND(MOD(BB249, 10000) = BD249, QUOTIENT(BB249, 10000) = 9))
)</f>
        <v>1</v>
      </c>
      <c r="BG249" s="57" t="b">
        <f t="shared" ref="BG249:BG258" si="101">AND(
OR(ISBLANK(AW249), AND(MOD(AW249, 10000) = BE249, QUOTIENT(AW249, 10000) = 6)),
OR(ISBLANK(AY249), AND(MOD(AY249, 10000) = BE249, QUOTIENT(AY249, 10000) = 7)),
OR(ISBLANK(BA249), AND(MOD(BA249, 10000) = BE249, QUOTIENT(BA249, 10000) = 8)),
OR(ISBLANK(BC249), AND(MOD(BC249, 10000) = BE249, QUOTIENT(BC249, 10000) = 9))
)</f>
        <v>1</v>
      </c>
    </row>
    <row r="250" spans="1:59">
      <c r="A250" s="9" t="s">
        <v>545</v>
      </c>
      <c r="B250" s="9" t="s">
        <v>1108</v>
      </c>
      <c r="C250" s="9">
        <v>4</v>
      </c>
      <c r="D250" s="9">
        <v>7</v>
      </c>
      <c r="E250" s="9" t="str">
        <f t="shared" si="94"/>
        <v>BZ-4H07</v>
      </c>
      <c r="F250" s="9" t="s">
        <v>993</v>
      </c>
      <c r="G250" s="9" t="s">
        <v>655</v>
      </c>
      <c r="H250" s="9" t="s">
        <v>652</v>
      </c>
      <c r="J250" s="9" t="e">
        <f>MATCH($A250, 'Spells By School'!A:A, 0)</f>
        <v>#N/A</v>
      </c>
      <c r="K250" s="9" t="e">
        <f>MATCH($A250, 'Spells By School'!B:B, 0)</f>
        <v>#N/A</v>
      </c>
      <c r="L250" s="9" t="e">
        <f>MATCH($A250, 'Spells By School'!C:C, 0)</f>
        <v>#N/A</v>
      </c>
      <c r="M250" s="9">
        <f>MATCH($A250, 'Spells By School'!D:D, 0)</f>
        <v>90</v>
      </c>
      <c r="N250" s="9" t="e">
        <f>MATCH($A250, 'Spells By School'!E:E, 0)</f>
        <v>#N/A</v>
      </c>
      <c r="O250" s="9" t="e">
        <f>MATCH($A250, 'Spells By School'!F:F, 0)</f>
        <v>#N/A</v>
      </c>
      <c r="P250" s="9" t="e">
        <f ca="1">MATCH($A250, 'Spells By School'!G:G, 0)</f>
        <v>#N/A</v>
      </c>
      <c r="Q250" s="9" t="e">
        <f>MATCH($A250, 'Spells By School'!H:H, 0)</f>
        <v>#N/A</v>
      </c>
      <c r="R250" s="9" t="e">
        <f>MATCH($A250, 'Spells By School'!I:I, 0)</f>
        <v>#N/A</v>
      </c>
      <c r="S250" s="9" t="str">
        <f t="shared" si="95"/>
        <v>Transmutation</v>
      </c>
      <c r="T250" s="9" t="str">
        <f t="shared" si="96"/>
        <v>TR</v>
      </c>
      <c r="U250" s="9">
        <f>IF(ISNA($J250), IF(ISNA($K250), IF(ISNA($L250), IF(ISNA($M250), IF(ISNA($N250), IF(ISNA($O250), IF(ISNA($P250), IF(ISNA($Q250), IF(ISNA($R250), "###error###", MATCH(A250, 'Wand Mapping'!J:J,0)),MATCH(A250, 'Wand Mapping'!I:I,0)),MATCH(A250, 'Wand Mapping'!H:H,0)),MATCH(A250, 'Wand Mapping'!G:G,0)),MATCH(A250, 'Wand Mapping'!F:F,0)),MATCH(A250, 'Wand Mapping'!E:E,0)),MATCH(A250, 'Wand Mapping'!D:D,0)),MATCH(A250, 'Wand Mapping'!C:C,0)),MATCH(A250, 'Wand Mapping'!B:B,0))</f>
        <v>87</v>
      </c>
      <c r="V250" s="9" t="str">
        <f>INDEX('Wand Mapping'!K:K, U250)</f>
        <v>wand_ai_850</v>
      </c>
      <c r="W250" s="9" t="str">
        <f t="shared" si="97"/>
        <v>wand_ai_850_TR</v>
      </c>
      <c r="Z250" s="9" t="str">
        <f t="shared" si="98"/>
        <v>wand_ai_850_TR</v>
      </c>
      <c r="AA250" s="9" t="b">
        <v>1</v>
      </c>
      <c r="AD250" s="9" t="b">
        <v>1</v>
      </c>
      <c r="AH250" s="9" t="b">
        <v>1</v>
      </c>
      <c r="AI250" s="9" t="b">
        <v>1</v>
      </c>
      <c r="AJ250" s="9" t="b">
        <v>1</v>
      </c>
      <c r="AK250" s="9" t="b">
        <v>1</v>
      </c>
      <c r="AL250" s="9" t="b">
        <v>1</v>
      </c>
      <c r="AM250" s="9" t="b">
        <v>1</v>
      </c>
      <c r="AV250" s="55">
        <v>64054</v>
      </c>
      <c r="AW250" s="55">
        <v>64055</v>
      </c>
      <c r="AX250" s="55">
        <v>74054</v>
      </c>
      <c r="AY250" s="55">
        <v>74055</v>
      </c>
      <c r="BB250" s="55">
        <v>94054</v>
      </c>
      <c r="BC250" s="55">
        <v>94055</v>
      </c>
      <c r="BD250" s="9">
        <v>4054</v>
      </c>
      <c r="BE250" s="9">
        <f t="shared" si="99"/>
        <v>4055</v>
      </c>
      <c r="BF250" s="57" t="b">
        <f t="shared" si="100"/>
        <v>1</v>
      </c>
      <c r="BG250" s="57" t="b">
        <f t="shared" si="101"/>
        <v>1</v>
      </c>
    </row>
    <row r="251" spans="1:59">
      <c r="A251" s="9" t="s">
        <v>520</v>
      </c>
      <c r="B251" s="9" t="s">
        <v>1853</v>
      </c>
      <c r="C251" s="9">
        <v>4</v>
      </c>
      <c r="D251" s="9">
        <v>7</v>
      </c>
      <c r="E251" s="9" t="str">
        <f t="shared" si="94"/>
        <v>BZ-WC07</v>
      </c>
      <c r="F251" s="9" t="s">
        <v>1444</v>
      </c>
      <c r="G251" s="9" t="s">
        <v>655</v>
      </c>
      <c r="H251" s="9" t="s">
        <v>656</v>
      </c>
      <c r="J251" s="9" t="e">
        <f>MATCH($A251, 'Spells By School'!A:A, 0)</f>
        <v>#N/A</v>
      </c>
      <c r="K251" s="9" t="e">
        <f>MATCH($A251, 'Spells By School'!B:B, 0)</f>
        <v>#N/A</v>
      </c>
      <c r="L251" s="9" t="e">
        <f>MATCH($A251, 'Spells By School'!C:C, 0)</f>
        <v>#N/A</v>
      </c>
      <c r="M251" s="9" t="e">
        <f>MATCH($A251, 'Spells By School'!D:D, 0)</f>
        <v>#N/A</v>
      </c>
      <c r="N251" s="9" t="e">
        <f>MATCH($A251, 'Spells By School'!E:E, 0)</f>
        <v>#N/A</v>
      </c>
      <c r="O251" s="9" t="e">
        <f>MATCH($A251, 'Spells By School'!F:F, 0)</f>
        <v>#N/A</v>
      </c>
      <c r="P251" s="9">
        <f ca="1">MATCH($A251, 'Spells By School'!G:G, 0)</f>
        <v>5</v>
      </c>
      <c r="Q251" s="9" t="e">
        <f>MATCH($A251, 'Spells By School'!H:H, 0)</f>
        <v>#N/A</v>
      </c>
      <c r="R251" s="9" t="e">
        <f>MATCH($A251, 'Spells By School'!I:I, 0)</f>
        <v>#N/A</v>
      </c>
      <c r="S251" s="9" t="str">
        <f t="shared" ca="1" si="95"/>
        <v>Necromancy</v>
      </c>
      <c r="T251" s="9" t="str">
        <f t="shared" ca="1" si="96"/>
        <v>NE</v>
      </c>
      <c r="U251" s="9">
        <f ca="1">IF(ISNA($J251), IF(ISNA($K251), IF(ISNA($L251), IF(ISNA($M251), IF(ISNA($N251), IF(ISNA($O251), IF(ISNA($P251), IF(ISNA($Q251), IF(ISNA($R251), "###error###", MATCH(A251, 'Wand Mapping'!J:J,0)),MATCH(A251, 'Wand Mapping'!I:I,0)),MATCH(A251, 'Wand Mapping'!H:H,0)),MATCH(A251, 'Wand Mapping'!G:G,0)),MATCH(A251, 'Wand Mapping'!F:F,0)),MATCH(A251, 'Wand Mapping'!E:E,0)),MATCH(A251, 'Wand Mapping'!D:D,0)),MATCH(A251, 'Wand Mapping'!C:C,0)),MATCH(A251, 'Wand Mapping'!B:B,0))</f>
        <v>83</v>
      </c>
      <c r="V251" s="9" t="str">
        <f ca="1">INDEX('Wand Mapping'!K:K, U251)</f>
        <v>wand_ai_810</v>
      </c>
      <c r="W251" s="9" t="str">
        <f t="shared" ca="1" si="97"/>
        <v>wand_ai_810_NE</v>
      </c>
      <c r="Z251" s="9" t="str">
        <f t="shared" ca="1" si="98"/>
        <v>wand_ai_810_NE</v>
      </c>
      <c r="AA251" s="9" t="b">
        <v>1</v>
      </c>
      <c r="AD251" s="9" t="b">
        <v>1</v>
      </c>
      <c r="AH251" s="9" t="b">
        <v>1</v>
      </c>
      <c r="AI251" s="9" t="b">
        <v>1</v>
      </c>
      <c r="AJ251" s="9" t="b">
        <v>1</v>
      </c>
      <c r="AK251" s="9" t="b">
        <v>1</v>
      </c>
      <c r="AL251" s="9" t="b">
        <v>1</v>
      </c>
      <c r="AM251" s="9" t="b">
        <v>1</v>
      </c>
      <c r="AX251" s="55">
        <v>74056</v>
      </c>
      <c r="AY251" s="55">
        <v>74057</v>
      </c>
      <c r="BD251" s="9">
        <v>4056</v>
      </c>
      <c r="BE251" s="9">
        <f t="shared" si="99"/>
        <v>4057</v>
      </c>
      <c r="BF251" s="57" t="b">
        <f t="shared" si="100"/>
        <v>1</v>
      </c>
      <c r="BG251" s="57" t="b">
        <f t="shared" si="101"/>
        <v>1</v>
      </c>
    </row>
    <row r="252" spans="1:59">
      <c r="A252" s="9" t="s">
        <v>593</v>
      </c>
      <c r="B252" s="9" t="s">
        <v>1860</v>
      </c>
      <c r="C252" s="9">
        <v>4</v>
      </c>
      <c r="D252" s="9">
        <v>7</v>
      </c>
      <c r="E252" s="9" t="str">
        <f t="shared" si="94"/>
        <v>BZ-WJ07</v>
      </c>
      <c r="F252" s="9" t="s">
        <v>1451</v>
      </c>
      <c r="G252" s="9" t="s">
        <v>655</v>
      </c>
      <c r="H252" s="9" t="s">
        <v>656</v>
      </c>
      <c r="J252" s="9" t="e">
        <f>MATCH($A252, 'Spells By School'!A:A, 0)</f>
        <v>#N/A</v>
      </c>
      <c r="K252" s="9" t="e">
        <f>MATCH($A252, 'Spells By School'!B:B, 0)</f>
        <v>#N/A</v>
      </c>
      <c r="L252" s="9" t="e">
        <f>MATCH($A252, 'Spells By School'!C:C, 0)</f>
        <v>#N/A</v>
      </c>
      <c r="M252" s="9" t="e">
        <f>MATCH($A252, 'Spells By School'!D:D, 0)</f>
        <v>#N/A</v>
      </c>
      <c r="N252" s="9" t="e">
        <f>MATCH($A252, 'Spells By School'!E:E, 0)</f>
        <v>#N/A</v>
      </c>
      <c r="O252" s="9" t="e">
        <f>MATCH($A252, 'Spells By School'!F:F, 0)</f>
        <v>#N/A</v>
      </c>
      <c r="P252" s="9" t="e">
        <f ca="1">MATCH($A252, 'Spells By School'!G:G, 0)</f>
        <v>#N/A</v>
      </c>
      <c r="Q252" s="9">
        <f>MATCH($A252, 'Spells By School'!H:H, 0)</f>
        <v>27</v>
      </c>
      <c r="R252" s="9" t="e">
        <f>MATCH($A252, 'Spells By School'!I:I, 0)</f>
        <v>#N/A</v>
      </c>
      <c r="S252" s="9" t="str">
        <f t="shared" ca="1" si="95"/>
        <v>Illusion</v>
      </c>
      <c r="T252" s="9" t="str">
        <f t="shared" ca="1" si="96"/>
        <v>IL</v>
      </c>
      <c r="U252" s="9">
        <f ca="1">IF(ISNA($J252), IF(ISNA($K252), IF(ISNA($L252), IF(ISNA($M252), IF(ISNA($N252), IF(ISNA($O252), IF(ISNA($P252), IF(ISNA($Q252), IF(ISNA($R252), "###error###", MATCH(A252, 'Wand Mapping'!J:J,0)),MATCH(A252, 'Wand Mapping'!I:I,0)),MATCH(A252, 'Wand Mapping'!H:H,0)),MATCH(A252, 'Wand Mapping'!G:G,0)),MATCH(A252, 'Wand Mapping'!F:F,0)),MATCH(A252, 'Wand Mapping'!E:E,0)),MATCH(A252, 'Wand Mapping'!D:D,0)),MATCH(A252, 'Wand Mapping'!C:C,0)),MATCH(A252, 'Wand Mapping'!B:B,0))</f>
        <v>94</v>
      </c>
      <c r="V252" s="9" t="str">
        <f ca="1">INDEX('Wand Mapping'!K:K, U252)</f>
        <v>wand_ai_920</v>
      </c>
      <c r="W252" s="9" t="str">
        <f t="shared" ca="1" si="97"/>
        <v>wand_ai_920_IL</v>
      </c>
      <c r="Z252" s="9" t="str">
        <f t="shared" ca="1" si="98"/>
        <v>wand_ai_920_IL</v>
      </c>
      <c r="AA252" s="9" t="b">
        <v>1</v>
      </c>
      <c r="AD252" s="9" t="b">
        <v>1</v>
      </c>
      <c r="AH252" s="9" t="b">
        <v>1</v>
      </c>
      <c r="AI252" s="9" t="b">
        <v>1</v>
      </c>
      <c r="AJ252" s="9" t="b">
        <v>1</v>
      </c>
      <c r="AK252" s="9" t="b">
        <v>1</v>
      </c>
      <c r="AL252" s="9" t="b">
        <v>1</v>
      </c>
      <c r="AM252" s="9" t="b">
        <v>1</v>
      </c>
      <c r="AX252" s="55">
        <v>74058</v>
      </c>
      <c r="AY252" s="55">
        <v>74059</v>
      </c>
      <c r="BD252" s="9">
        <v>4058</v>
      </c>
      <c r="BE252" s="9">
        <f t="shared" si="99"/>
        <v>4059</v>
      </c>
      <c r="BF252" s="57" t="b">
        <f t="shared" si="100"/>
        <v>1</v>
      </c>
      <c r="BG252" s="57" t="b">
        <f t="shared" si="101"/>
        <v>1</v>
      </c>
    </row>
    <row r="253" spans="1:59">
      <c r="A253" s="9" t="s">
        <v>155</v>
      </c>
      <c r="B253" s="9" t="s">
        <v>1854</v>
      </c>
      <c r="C253" s="9">
        <v>4</v>
      </c>
      <c r="D253" s="9">
        <v>7</v>
      </c>
      <c r="E253" s="9" t="str">
        <f t="shared" si="94"/>
        <v>BZ-WD07</v>
      </c>
      <c r="F253" s="9" t="s">
        <v>1445</v>
      </c>
      <c r="G253" s="9" t="s">
        <v>655</v>
      </c>
      <c r="H253" s="9" t="s">
        <v>656</v>
      </c>
      <c r="J253" s="9" t="e">
        <f>MATCH($A253, 'Spells By School'!A:A, 0)</f>
        <v>#N/A</v>
      </c>
      <c r="K253" s="9" t="e">
        <f>MATCH($A253, 'Spells By School'!B:B, 0)</f>
        <v>#N/A</v>
      </c>
      <c r="L253" s="9" t="e">
        <f>MATCH($A253, 'Spells By School'!C:C, 0)</f>
        <v>#N/A</v>
      </c>
      <c r="M253" s="9" t="e">
        <f>MATCH($A253, 'Spells By School'!D:D, 0)</f>
        <v>#N/A</v>
      </c>
      <c r="N253" s="9" t="e">
        <f>MATCH($A253, 'Spells By School'!E:E, 0)</f>
        <v>#N/A</v>
      </c>
      <c r="O253" s="9">
        <f>MATCH($A253, 'Spells By School'!F:F, 0)</f>
        <v>18</v>
      </c>
      <c r="P253" s="9" t="e">
        <f ca="1">MATCH($A253, 'Spells By School'!G:G, 0)</f>
        <v>#N/A</v>
      </c>
      <c r="Q253" s="9" t="e">
        <f>MATCH($A253, 'Spells By School'!H:H, 0)</f>
        <v>#N/A</v>
      </c>
      <c r="R253" s="9" t="e">
        <f>MATCH($A253, 'Spells By School'!I:I, 0)</f>
        <v>#N/A</v>
      </c>
      <c r="S253" s="9" t="str">
        <f t="shared" si="95"/>
        <v>Enchantment</v>
      </c>
      <c r="T253" s="9" t="str">
        <f t="shared" si="96"/>
        <v>EN</v>
      </c>
      <c r="U253" s="9">
        <f>IF(ISNA($J253), IF(ISNA($K253), IF(ISNA($L253), IF(ISNA($M253), IF(ISNA($N253), IF(ISNA($O253), IF(ISNA($P253), IF(ISNA($Q253), IF(ISNA($R253), "###error###", MATCH(A253, 'Wand Mapping'!J:J,0)),MATCH(A253, 'Wand Mapping'!I:I,0)),MATCH(A253, 'Wand Mapping'!H:H,0)),MATCH(A253, 'Wand Mapping'!G:G,0)),MATCH(A253, 'Wand Mapping'!F:F,0)),MATCH(A253, 'Wand Mapping'!E:E,0)),MATCH(A253, 'Wand Mapping'!D:D,0)),MATCH(A253, 'Wand Mapping'!C:C,0)),MATCH(A253, 'Wand Mapping'!B:B,0))</f>
        <v>27</v>
      </c>
      <c r="V253" s="9" t="str">
        <f>INDEX('Wand Mapping'!K:K, U253)</f>
        <v>wand_ai_250</v>
      </c>
      <c r="W253" s="9" t="str">
        <f t="shared" si="97"/>
        <v>wand_ai_250_EN</v>
      </c>
      <c r="Z253" s="9" t="str">
        <f t="shared" si="98"/>
        <v>wand_ai_250_EN</v>
      </c>
      <c r="AA253" s="9" t="b">
        <v>1</v>
      </c>
      <c r="AD253" s="9" t="b">
        <v>1</v>
      </c>
      <c r="AH253" s="9" t="b">
        <v>1</v>
      </c>
      <c r="AI253" s="9" t="b">
        <v>1</v>
      </c>
      <c r="AJ253" s="9" t="b">
        <v>1</v>
      </c>
      <c r="AK253" s="9" t="b">
        <v>1</v>
      </c>
      <c r="AL253" s="9" t="b">
        <v>1</v>
      </c>
      <c r="AM253" s="9" t="b">
        <v>1</v>
      </c>
      <c r="AX253" s="55">
        <v>74060</v>
      </c>
      <c r="AY253" s="55">
        <v>74061</v>
      </c>
      <c r="BD253" s="9">
        <v>4060</v>
      </c>
      <c r="BE253" s="9">
        <f t="shared" si="99"/>
        <v>4061</v>
      </c>
      <c r="BF253" s="57" t="b">
        <f t="shared" si="100"/>
        <v>1</v>
      </c>
      <c r="BG253" s="57" t="b">
        <f t="shared" si="101"/>
        <v>1</v>
      </c>
    </row>
    <row r="254" spans="1:59">
      <c r="A254" s="9" t="s">
        <v>1452</v>
      </c>
      <c r="B254" s="9" t="s">
        <v>1856</v>
      </c>
      <c r="C254" s="9">
        <v>4</v>
      </c>
      <c r="D254" s="9">
        <v>7</v>
      </c>
      <c r="E254" s="9" t="str">
        <f t="shared" si="94"/>
        <v>BZ-WF07</v>
      </c>
      <c r="F254" s="9" t="s">
        <v>1447</v>
      </c>
      <c r="G254" s="9" t="s">
        <v>655</v>
      </c>
      <c r="H254" s="9" t="s">
        <v>656</v>
      </c>
      <c r="J254" s="9" t="e">
        <f>MATCH($A254, 'Spells By School'!A:A, 0)</f>
        <v>#N/A</v>
      </c>
      <c r="K254" s="9" t="e">
        <f>MATCH($A254, 'Spells By School'!B:B, 0)</f>
        <v>#N/A</v>
      </c>
      <c r="L254" s="9" t="e">
        <f>MATCH($A254, 'Spells By School'!C:C, 0)</f>
        <v>#N/A</v>
      </c>
      <c r="M254" s="9" t="e">
        <f>MATCH($A254, 'Spells By School'!D:D, 0)</f>
        <v>#N/A</v>
      </c>
      <c r="N254" s="9" t="e">
        <f>MATCH($A254, 'Spells By School'!E:E, 0)</f>
        <v>#N/A</v>
      </c>
      <c r="O254" s="9">
        <f>MATCH($A254, 'Spells By School'!F:F, 0)</f>
        <v>49</v>
      </c>
      <c r="P254" s="9" t="e">
        <f ca="1">MATCH($A254, 'Spells By School'!G:G, 0)</f>
        <v>#N/A</v>
      </c>
      <c r="Q254" s="9" t="e">
        <f>MATCH($A254, 'Spells By School'!H:H, 0)</f>
        <v>#N/A</v>
      </c>
      <c r="R254" s="9" t="e">
        <f>MATCH($A254, 'Spells By School'!I:I, 0)</f>
        <v>#N/A</v>
      </c>
      <c r="S254" s="9" t="str">
        <f t="shared" si="95"/>
        <v>Enchantment</v>
      </c>
      <c r="T254" s="9" t="str">
        <f t="shared" si="96"/>
        <v>EN</v>
      </c>
      <c r="U254" s="9" t="e">
        <f>IF(ISNA($J254), IF(ISNA($K254), IF(ISNA($L254), IF(ISNA($M254), IF(ISNA($N254), IF(ISNA($O254), IF(ISNA($P254), IF(ISNA($Q254), IF(ISNA($R254), "###error###", MATCH(A254, 'Wand Mapping'!J:J,0)),MATCH(A254, 'Wand Mapping'!I:I,0)),MATCH(A254, 'Wand Mapping'!H:H,0)),MATCH(A254, 'Wand Mapping'!G:G,0)),MATCH(A254, 'Wand Mapping'!F:F,0)),MATCH(A254, 'Wand Mapping'!E:E,0)),MATCH(A254, 'Wand Mapping'!D:D,0)),MATCH(A254, 'Wand Mapping'!C:C,0)),MATCH(A254, 'Wand Mapping'!B:B,0))</f>
        <v>#N/A</v>
      </c>
      <c r="V254" s="9" t="e">
        <f>INDEX('Wand Mapping'!K:K, U254)</f>
        <v>#N/A</v>
      </c>
      <c r="W254" s="9" t="e">
        <f t="shared" si="97"/>
        <v>#N/A</v>
      </c>
      <c r="X254" s="60" t="s">
        <v>1960</v>
      </c>
      <c r="Z254" s="9" t="str">
        <f t="shared" si="98"/>
        <v>wand_ai_560_EN</v>
      </c>
      <c r="AA254" s="9" t="b">
        <v>1</v>
      </c>
      <c r="AD254" s="9" t="b">
        <v>1</v>
      </c>
      <c r="AH254" s="9" t="b">
        <v>1</v>
      </c>
      <c r="AI254" s="9" t="b">
        <v>1</v>
      </c>
      <c r="AJ254" s="9" t="b">
        <v>1</v>
      </c>
      <c r="AK254" s="9" t="b">
        <v>1</v>
      </c>
      <c r="AL254" s="9" t="b">
        <v>1</v>
      </c>
      <c r="AM254" s="9" t="b">
        <v>1</v>
      </c>
      <c r="AX254" s="55">
        <v>74062</v>
      </c>
      <c r="AY254" s="55">
        <v>74063</v>
      </c>
      <c r="BD254" s="9">
        <v>4062</v>
      </c>
      <c r="BE254" s="9">
        <f t="shared" si="99"/>
        <v>4063</v>
      </c>
      <c r="BF254" s="57" t="b">
        <f t="shared" si="100"/>
        <v>1</v>
      </c>
      <c r="BG254" s="57" t="b">
        <f t="shared" si="101"/>
        <v>1</v>
      </c>
    </row>
    <row r="255" spans="1:59">
      <c r="A255" s="9" t="s">
        <v>137</v>
      </c>
      <c r="B255" s="9" t="s">
        <v>1855</v>
      </c>
      <c r="C255" s="9">
        <v>4</v>
      </c>
      <c r="D255" s="9">
        <v>7</v>
      </c>
      <c r="E255" s="9" t="str">
        <f t="shared" si="94"/>
        <v>BZ-WE07</v>
      </c>
      <c r="F255" s="9" t="s">
        <v>1446</v>
      </c>
      <c r="G255" s="9" t="s">
        <v>655</v>
      </c>
      <c r="H255" s="9" t="s">
        <v>656</v>
      </c>
      <c r="J255" s="9" t="e">
        <f>MATCH($A255, 'Spells By School'!A:A, 0)</f>
        <v>#N/A</v>
      </c>
      <c r="K255" s="9" t="e">
        <f>MATCH($A255, 'Spells By School'!B:B, 0)</f>
        <v>#N/A</v>
      </c>
      <c r="L255" s="9" t="e">
        <f>MATCH($A255, 'Spells By School'!C:C, 0)</f>
        <v>#N/A</v>
      </c>
      <c r="M255" s="9" t="e">
        <f>MATCH($A255, 'Spells By School'!D:D, 0)</f>
        <v>#N/A</v>
      </c>
      <c r="N255" s="9" t="e">
        <f>MATCH($A255, 'Spells By School'!E:E, 0)</f>
        <v>#N/A</v>
      </c>
      <c r="O255" s="9">
        <f>MATCH($A255, 'Spells By School'!F:F, 0)</f>
        <v>19</v>
      </c>
      <c r="P255" s="9" t="e">
        <f ca="1">MATCH($A255, 'Spells By School'!G:G, 0)</f>
        <v>#N/A</v>
      </c>
      <c r="Q255" s="9" t="e">
        <f>MATCH($A255, 'Spells By School'!H:H, 0)</f>
        <v>#N/A</v>
      </c>
      <c r="R255" s="9" t="e">
        <f>MATCH($A255, 'Spells By School'!I:I, 0)</f>
        <v>#N/A</v>
      </c>
      <c r="S255" s="9" t="str">
        <f t="shared" si="95"/>
        <v>Enchantment</v>
      </c>
      <c r="T255" s="9" t="str">
        <f t="shared" si="96"/>
        <v>EN</v>
      </c>
      <c r="U255" s="9">
        <f>IF(ISNA($J255), IF(ISNA($K255), IF(ISNA($L255), IF(ISNA($M255), IF(ISNA($N255), IF(ISNA($O255), IF(ISNA($P255), IF(ISNA($Q255), IF(ISNA($R255), "###error###", MATCH(A255, 'Wand Mapping'!J:J,0)),MATCH(A255, 'Wand Mapping'!I:I,0)),MATCH(A255, 'Wand Mapping'!H:H,0)),MATCH(A255, 'Wand Mapping'!G:G,0)),MATCH(A255, 'Wand Mapping'!F:F,0)),MATCH(A255, 'Wand Mapping'!E:E,0)),MATCH(A255, 'Wand Mapping'!D:D,0)),MATCH(A255, 'Wand Mapping'!C:C,0)),MATCH(A255, 'Wand Mapping'!B:B,0))</f>
        <v>24</v>
      </c>
      <c r="V255" s="9" t="str">
        <f>INDEX('Wand Mapping'!K:K, U255)</f>
        <v>wand_ai_220</v>
      </c>
      <c r="W255" s="9" t="str">
        <f t="shared" si="97"/>
        <v>wand_ai_220_EN</v>
      </c>
      <c r="Z255" s="9" t="str">
        <f t="shared" si="98"/>
        <v>wand_ai_220_EN</v>
      </c>
      <c r="AA255" s="9" t="b">
        <v>1</v>
      </c>
      <c r="AD255" s="9" t="b">
        <v>1</v>
      </c>
      <c r="AH255" s="9" t="b">
        <v>1</v>
      </c>
      <c r="AI255" s="9" t="b">
        <v>1</v>
      </c>
      <c r="AJ255" s="9" t="b">
        <v>1</v>
      </c>
      <c r="AK255" s="9" t="b">
        <v>1</v>
      </c>
      <c r="AL255" s="9" t="b">
        <v>1</v>
      </c>
      <c r="AM255" s="9" t="b">
        <v>1</v>
      </c>
      <c r="AX255" s="55">
        <v>74064</v>
      </c>
      <c r="AY255" s="55">
        <v>74065</v>
      </c>
      <c r="BD255" s="9">
        <v>4064</v>
      </c>
      <c r="BE255" s="9">
        <f t="shared" si="99"/>
        <v>4065</v>
      </c>
      <c r="BF255" s="57" t="b">
        <f t="shared" si="100"/>
        <v>1</v>
      </c>
      <c r="BG255" s="57" t="b">
        <f t="shared" si="101"/>
        <v>1</v>
      </c>
    </row>
    <row r="256" spans="1:59">
      <c r="A256" s="9" t="s">
        <v>318</v>
      </c>
      <c r="B256" s="9" t="s">
        <v>1857</v>
      </c>
      <c r="C256" s="9">
        <v>4</v>
      </c>
      <c r="D256" s="9">
        <v>7</v>
      </c>
      <c r="E256" s="9" t="str">
        <f t="shared" si="94"/>
        <v>BZ-WG07</v>
      </c>
      <c r="F256" s="9" t="s">
        <v>1448</v>
      </c>
      <c r="G256" s="9" t="s">
        <v>655</v>
      </c>
      <c r="H256" s="9" t="s">
        <v>656</v>
      </c>
      <c r="J256" s="9" t="e">
        <f>MATCH($A256, 'Spells By School'!A:A, 0)</f>
        <v>#N/A</v>
      </c>
      <c r="K256" s="9" t="e">
        <f>MATCH($A256, 'Spells By School'!B:B, 0)</f>
        <v>#N/A</v>
      </c>
      <c r="L256" s="9" t="e">
        <f>MATCH($A256, 'Spells By School'!C:C, 0)</f>
        <v>#N/A</v>
      </c>
      <c r="M256" s="9" t="e">
        <f>MATCH($A256, 'Spells By School'!D:D, 0)</f>
        <v>#N/A</v>
      </c>
      <c r="N256" s="9">
        <f>MATCH($A256, 'Spells By School'!E:E, 0)</f>
        <v>56</v>
      </c>
      <c r="O256" s="9" t="e">
        <f>MATCH($A256, 'Spells By School'!F:F, 0)</f>
        <v>#N/A</v>
      </c>
      <c r="P256" s="9" t="e">
        <f ca="1">MATCH($A256, 'Spells By School'!G:G, 0)</f>
        <v>#N/A</v>
      </c>
      <c r="Q256" s="9" t="e">
        <f>MATCH($A256, 'Spells By School'!H:H, 0)</f>
        <v>#N/A</v>
      </c>
      <c r="R256" s="9" t="e">
        <f>MATCH($A256, 'Spells By School'!I:I, 0)</f>
        <v>#N/A</v>
      </c>
      <c r="S256" s="9" t="str">
        <f t="shared" si="95"/>
        <v>Invocation</v>
      </c>
      <c r="T256" s="9" t="str">
        <f t="shared" si="96"/>
        <v>EV</v>
      </c>
      <c r="U256" s="9">
        <f>IF(ISNA($J256), IF(ISNA($K256), IF(ISNA($L256), IF(ISNA($M256), IF(ISNA($N256), IF(ISNA($O256), IF(ISNA($P256), IF(ISNA($Q256), IF(ISNA($R256), "###error###", MATCH(A256, 'Wand Mapping'!J:J,0)),MATCH(A256, 'Wand Mapping'!I:I,0)),MATCH(A256, 'Wand Mapping'!H:H,0)),MATCH(A256, 'Wand Mapping'!G:G,0)),MATCH(A256, 'Wand Mapping'!F:F,0)),MATCH(A256, 'Wand Mapping'!E:E,0)),MATCH(A256, 'Wand Mapping'!D:D,0)),MATCH(A256, 'Wand Mapping'!C:C,0)),MATCH(A256, 'Wand Mapping'!B:B,0))</f>
        <v>52</v>
      </c>
      <c r="V256" s="9" t="str">
        <f>INDEX('Wand Mapping'!K:K, U256)</f>
        <v>wand_ai_500</v>
      </c>
      <c r="W256" s="9" t="str">
        <f t="shared" si="97"/>
        <v>wand_ai_500_EV</v>
      </c>
      <c r="Z256" s="9" t="str">
        <f t="shared" si="98"/>
        <v>wand_ai_500_EV</v>
      </c>
      <c r="AA256" s="9" t="b">
        <v>1</v>
      </c>
      <c r="AD256" s="9" t="b">
        <v>1</v>
      </c>
      <c r="AH256" s="9" t="b">
        <v>1</v>
      </c>
      <c r="AI256" s="9" t="b">
        <v>1</v>
      </c>
      <c r="AJ256" s="9" t="b">
        <v>1</v>
      </c>
      <c r="AK256" s="9" t="b">
        <v>1</v>
      </c>
      <c r="AL256" s="9" t="b">
        <v>1</v>
      </c>
      <c r="AM256" s="9" t="b">
        <v>1</v>
      </c>
      <c r="AX256" s="55">
        <v>74066</v>
      </c>
      <c r="AY256" s="55">
        <v>74067</v>
      </c>
      <c r="BD256" s="9">
        <v>4066</v>
      </c>
      <c r="BE256" s="9">
        <f t="shared" si="99"/>
        <v>4067</v>
      </c>
      <c r="BF256" s="57" t="b">
        <f t="shared" si="100"/>
        <v>1</v>
      </c>
      <c r="BG256" s="57" t="b">
        <f t="shared" si="101"/>
        <v>1</v>
      </c>
    </row>
    <row r="257" spans="1:59">
      <c r="A257" s="9" t="s">
        <v>622</v>
      </c>
      <c r="B257" s="9" t="s">
        <v>1858</v>
      </c>
      <c r="C257" s="9">
        <v>4</v>
      </c>
      <c r="D257" s="9">
        <v>7</v>
      </c>
      <c r="E257" s="9" t="str">
        <f>_xlfn.CONCAT(B257, RIGHT(_xlfn.CONCAT("0", D257), 2))</f>
        <v>BZ-WH07</v>
      </c>
      <c r="F257" s="9" t="s">
        <v>1449</v>
      </c>
      <c r="G257" s="9" t="s">
        <v>655</v>
      </c>
      <c r="H257" s="9" t="s">
        <v>656</v>
      </c>
      <c r="J257" s="9" t="e">
        <f>MATCH($A257, 'Spells By School'!A:A, 0)</f>
        <v>#N/A</v>
      </c>
      <c r="K257" s="9" t="e">
        <f>MATCH($A257, 'Spells By School'!B:B, 0)</f>
        <v>#N/A</v>
      </c>
      <c r="L257" s="9" t="e">
        <f>MATCH($A257, 'Spells By School'!C:C, 0)</f>
        <v>#N/A</v>
      </c>
      <c r="M257" s="9" t="e">
        <f>MATCH($A257, 'Spells By School'!D:D, 0)</f>
        <v>#N/A</v>
      </c>
      <c r="N257" s="9">
        <f>MATCH($A257, 'Spells By School'!E:E, 0)</f>
        <v>64</v>
      </c>
      <c r="O257" s="9" t="e">
        <f>MATCH($A257, 'Spells By School'!F:F, 0)</f>
        <v>#N/A</v>
      </c>
      <c r="P257" s="9" t="e">
        <f ca="1">MATCH($A257, 'Spells By School'!G:G, 0)</f>
        <v>#N/A</v>
      </c>
      <c r="Q257" s="9" t="e">
        <f>MATCH($A257, 'Spells By School'!H:H, 0)</f>
        <v>#N/A</v>
      </c>
      <c r="R257" s="9" t="e">
        <f>MATCH($A257, 'Spells By School'!I:I, 0)</f>
        <v>#N/A</v>
      </c>
      <c r="S257" s="9" t="str">
        <f>IF(ISNA($J257), IF(ISNA($K257), IF(ISNA($L257), IF(ISNA($M257), IF(ISNA($N257), IF(ISNA($O257), IF(ISNA($P257), IF(ISNA($Q257), IF(ISNA($R257), "###error###", R$1),Q$1),P$1),O$1),N$1),M$1),L$1),K$1),J$1)</f>
        <v>Invocation</v>
      </c>
      <c r="T257" s="9" t="str">
        <f>IF(ISNA($J257), IF(ISNA($K257), IF(ISNA($L257), IF(ISNA($M257), IF(ISNA($N257), IF(ISNA($O257), IF(ISNA($P257), IF(ISNA($Q257), IF(ISNA($R257), "###error###", "WM"),"IL"),"NE"),"EN"),"EV"),"TR"),"DI"),"CO"),"AB")</f>
        <v>EV</v>
      </c>
      <c r="U257" s="9">
        <f>IF(ISNA($J257), IF(ISNA($K257), IF(ISNA($L257), IF(ISNA($M257), IF(ISNA($N257), IF(ISNA($O257), IF(ISNA($P257), IF(ISNA($Q257), IF(ISNA($R257), "###error###", MATCH(A257, 'Wand Mapping'!J:J,0)),MATCH(A257, 'Wand Mapping'!I:I,0)),MATCH(A257, 'Wand Mapping'!H:H,0)),MATCH(A257, 'Wand Mapping'!G:G,0)),MATCH(A257, 'Wand Mapping'!F:F,0)),MATCH(A257, 'Wand Mapping'!E:E,0)),MATCH(A257, 'Wand Mapping'!D:D,0)),MATCH(A257, 'Wand Mapping'!C:C,0)),MATCH(A257, 'Wand Mapping'!B:B,0))</f>
        <v>99</v>
      </c>
      <c r="V257" s="9" t="str">
        <f>INDEX('Wand Mapping'!K:K, U257)</f>
        <v>wand_ai_970</v>
      </c>
      <c r="W257" s="9" t="str">
        <f>_xlfn.CONCAT(V257, "_", T257)</f>
        <v>wand_ai_970_EV</v>
      </c>
      <c r="Z257" s="9" t="str">
        <f>IF(ISBLANK(X257), W257, X257)</f>
        <v>wand_ai_970_EV</v>
      </c>
      <c r="AA257" s="9" t="b">
        <v>1</v>
      </c>
      <c r="AD257" s="9" t="b">
        <v>1</v>
      </c>
      <c r="AH257" s="9" t="b">
        <v>1</v>
      </c>
      <c r="AI257" s="9" t="b">
        <v>1</v>
      </c>
      <c r="AJ257" s="9" t="b">
        <v>1</v>
      </c>
      <c r="AK257" s="9" t="b">
        <v>1</v>
      </c>
      <c r="AL257" s="9" t="b">
        <v>1</v>
      </c>
      <c r="AM257" s="9" t="b">
        <v>1</v>
      </c>
      <c r="AX257" s="55">
        <v>74068</v>
      </c>
      <c r="AY257" s="55">
        <v>74069</v>
      </c>
      <c r="BD257" s="9">
        <v>4068</v>
      </c>
      <c r="BE257" s="9">
        <f>IF(BD257="", "", BD257+1)</f>
        <v>4069</v>
      </c>
      <c r="BF257" s="57" t="b">
        <f>AND(
OR(ISBLANK(AV257), AND(MOD(AV257, 10000) = BD257, QUOTIENT(AV257, 10000) = 6)),
OR(ISBLANK(AX257), AND(MOD(AX257, 10000) = BD257, QUOTIENT(AX257, 10000) = 7)),
OR(ISBLANK(AZ257), AND(MOD(AZ257, 10000) = BD257, QUOTIENT(AZ257, 10000) = 8)),
OR(ISBLANK(BB257), AND(MOD(BB257, 10000) = BD257, QUOTIENT(BB257, 10000) = 9))
)</f>
        <v>1</v>
      </c>
      <c r="BG257" s="57" t="b">
        <f>AND(
OR(ISBLANK(AW257), AND(MOD(AW257, 10000) = BE257, QUOTIENT(AW257, 10000) = 6)),
OR(ISBLANK(AY257), AND(MOD(AY257, 10000) = BE257, QUOTIENT(AY257, 10000) = 7)),
OR(ISBLANK(BA257), AND(MOD(BA257, 10000) = BE257, QUOTIENT(BA257, 10000) = 8)),
OR(ISBLANK(BC257), AND(MOD(BC257, 10000) = BE257, QUOTIENT(BC257, 10000) = 9))
)</f>
        <v>1</v>
      </c>
    </row>
    <row r="258" spans="1:59">
      <c r="A258" s="9" t="s">
        <v>402</v>
      </c>
      <c r="B258" s="9" t="s">
        <v>1859</v>
      </c>
      <c r="C258" s="9">
        <v>4</v>
      </c>
      <c r="D258" s="9">
        <v>7</v>
      </c>
      <c r="E258" s="9" t="str">
        <f>_xlfn.CONCAT(B258, RIGHT(_xlfn.CONCAT("0", D258), 2))</f>
        <v>BZ-WI07</v>
      </c>
      <c r="F258" s="9" t="s">
        <v>1450</v>
      </c>
      <c r="G258" s="9" t="s">
        <v>655</v>
      </c>
      <c r="H258" s="9" t="s">
        <v>656</v>
      </c>
      <c r="J258" s="9" t="e">
        <f>MATCH($A258, 'Spells By School'!A:A, 0)</f>
        <v>#N/A</v>
      </c>
      <c r="K258" s="9">
        <f>MATCH($A258, 'Spells By School'!B:B, 0)</f>
        <v>94</v>
      </c>
      <c r="L258" s="9" t="e">
        <f>MATCH($A258, 'Spells By School'!C:C, 0)</f>
        <v>#N/A</v>
      </c>
      <c r="M258" s="9" t="e">
        <f>MATCH($A258, 'Spells By School'!D:D, 0)</f>
        <v>#N/A</v>
      </c>
      <c r="N258" s="9" t="e">
        <f>MATCH($A258, 'Spells By School'!E:E, 0)</f>
        <v>#N/A</v>
      </c>
      <c r="O258" s="9" t="e">
        <f>MATCH($A258, 'Spells By School'!F:F, 0)</f>
        <v>#N/A</v>
      </c>
      <c r="P258" s="9" t="e">
        <f ca="1">MATCH($A258, 'Spells By School'!G:G, 0)</f>
        <v>#N/A</v>
      </c>
      <c r="Q258" s="9" t="e">
        <f>MATCH($A258, 'Spells By School'!H:H, 0)</f>
        <v>#N/A</v>
      </c>
      <c r="R258" s="9" t="e">
        <f>MATCH($A258, 'Spells By School'!I:I, 0)</f>
        <v>#N/A</v>
      </c>
      <c r="S258" s="9" t="str">
        <f>IF(ISNA($J258), IF(ISNA($K258), IF(ISNA($L258), IF(ISNA($M258), IF(ISNA($N258), IF(ISNA($O258), IF(ISNA($P258), IF(ISNA($Q258), IF(ISNA($R258), "###error###", R$1),Q$1),P$1),O$1),N$1),M$1),L$1),K$1),J$1)</f>
        <v>Conjuration</v>
      </c>
      <c r="T258" s="9" t="str">
        <f>IF(ISNA($J258), IF(ISNA($K258), IF(ISNA($L258), IF(ISNA($M258), IF(ISNA($N258), IF(ISNA($O258), IF(ISNA($P258), IF(ISNA($Q258), IF(ISNA($R258), "###error###", "WM"),"IL"),"NE"),"EN"),"EV"),"TR"),"DI"),"CO"),"AB")</f>
        <v>CO</v>
      </c>
      <c r="U258" s="9">
        <f>IF(ISNA($J258), IF(ISNA($K258), IF(ISNA($L258), IF(ISNA($M258), IF(ISNA($N258), IF(ISNA($O258), IF(ISNA($P258), IF(ISNA($Q258), IF(ISNA($R258), "###error###", MATCH(A258, 'Wand Mapping'!J:J,0)),MATCH(A258, 'Wand Mapping'!I:I,0)),MATCH(A258, 'Wand Mapping'!H:H,0)),MATCH(A258, 'Wand Mapping'!G:G,0)),MATCH(A258, 'Wand Mapping'!F:F,0)),MATCH(A258, 'Wand Mapping'!E:E,0)),MATCH(A258, 'Wand Mapping'!D:D,0)),MATCH(A258, 'Wand Mapping'!C:C,0)),MATCH(A258, 'Wand Mapping'!B:B,0))</f>
        <v>66</v>
      </c>
      <c r="V258" s="9" t="str">
        <f>INDEX('Wand Mapping'!K:K, U258)</f>
        <v>wand_ai_640</v>
      </c>
      <c r="W258" s="9" t="str">
        <f>_xlfn.CONCAT(V258, "_", T258)</f>
        <v>wand_ai_640_CO</v>
      </c>
      <c r="Z258" s="9" t="str">
        <f>IF(ISBLANK(X258), W258, X258)</f>
        <v>wand_ai_640_CO</v>
      </c>
      <c r="AA258" s="9" t="b">
        <v>1</v>
      </c>
      <c r="AD258" s="9" t="b">
        <v>1</v>
      </c>
      <c r="AH258" s="9" t="b">
        <v>1</v>
      </c>
      <c r="AI258" s="9" t="b">
        <v>1</v>
      </c>
      <c r="AJ258" s="9" t="b">
        <v>1</v>
      </c>
      <c r="AK258" s="9" t="b">
        <v>1</v>
      </c>
      <c r="AL258" s="9" t="b">
        <v>1</v>
      </c>
      <c r="AM258" s="9" t="b">
        <v>1</v>
      </c>
      <c r="AX258" s="55">
        <v>74070</v>
      </c>
      <c r="AY258" s="55">
        <v>74071</v>
      </c>
      <c r="BD258" s="9">
        <v>4070</v>
      </c>
      <c r="BE258" s="9">
        <f>IF(BD258="", "", BD258+1)</f>
        <v>4071</v>
      </c>
      <c r="BF258" s="57" t="b">
        <f>AND(
OR(ISBLANK(AV258), AND(MOD(AV258, 10000) = BD258, QUOTIENT(AV258, 10000) = 6)),
OR(ISBLANK(AX258), AND(MOD(AX258, 10000) = BD258, QUOTIENT(AX258, 10000) = 7)),
OR(ISBLANK(AZ258), AND(MOD(AZ258, 10000) = BD258, QUOTIENT(AZ258, 10000) = 8)),
OR(ISBLANK(BB258), AND(MOD(BB258, 10000) = BD258, QUOTIENT(BB258, 10000) = 9))
)</f>
        <v>1</v>
      </c>
      <c r="BG258" s="57" t="b">
        <f>AND(
OR(ISBLANK(AW258), AND(MOD(AW258, 10000) = BE258, QUOTIENT(AW258, 10000) = 6)),
OR(ISBLANK(AY258), AND(MOD(AY258, 10000) = BE258, QUOTIENT(AY258, 10000) = 7)),
OR(ISBLANK(BA258), AND(MOD(BA258, 10000) = BE258, QUOTIENT(BA258, 10000) = 8)),
OR(ISBLANK(BC258), AND(MOD(BC258, 10000) = BE258, QUOTIENT(BC258, 10000) = 9))
)</f>
        <v>1</v>
      </c>
    </row>
    <row r="259" spans="1:59">
      <c r="A259" s="48" t="s">
        <v>367</v>
      </c>
      <c r="B259" s="9" t="s">
        <v>1717</v>
      </c>
      <c r="C259" s="9">
        <v>4</v>
      </c>
      <c r="D259" s="9">
        <v>7</v>
      </c>
      <c r="E259" s="9" t="str">
        <f>_xlfn.CONCAT(B259, RIGHT(_xlfn.CONCAT("0", D259), 2))</f>
        <v>BZ-OW07</v>
      </c>
      <c r="F259" s="9" t="s">
        <v>1536</v>
      </c>
      <c r="G259" s="9" t="s">
        <v>655</v>
      </c>
      <c r="H259" s="9" t="s">
        <v>654</v>
      </c>
      <c r="J259" s="9" t="e">
        <f>MATCH($A259, 'Spells By School'!A:A, 0)</f>
        <v>#N/A</v>
      </c>
      <c r="K259" s="9" t="e">
        <f>MATCH($A259, 'Spells By School'!B:B, 0)</f>
        <v>#N/A</v>
      </c>
      <c r="L259" s="9" t="e">
        <f>MATCH($A259, 'Spells By School'!C:C, 0)</f>
        <v>#N/A</v>
      </c>
      <c r="M259" s="9" t="e">
        <f>MATCH($A259, 'Spells By School'!D:D, 0)</f>
        <v>#N/A</v>
      </c>
      <c r="N259" s="9">
        <f>MATCH($A259, 'Spells By School'!E:E, 0)</f>
        <v>81</v>
      </c>
      <c r="O259" s="9" t="e">
        <f>MATCH($A259, 'Spells By School'!F:F, 0)</f>
        <v>#N/A</v>
      </c>
      <c r="P259" s="9" t="e">
        <f ca="1">MATCH($A259, 'Spells By School'!G:G, 0)</f>
        <v>#N/A</v>
      </c>
      <c r="Q259" s="9" t="e">
        <f>MATCH($A259, 'Spells By School'!H:H, 0)</f>
        <v>#N/A</v>
      </c>
      <c r="R259" s="9" t="e">
        <f>MATCH($A259, 'Spells By School'!I:I, 0)</f>
        <v>#N/A</v>
      </c>
      <c r="S259" s="9" t="str">
        <f>IF(ISNA($J259), IF(ISNA($K259), IF(ISNA($L259), IF(ISNA($M259), IF(ISNA($N259), IF(ISNA($O259), IF(ISNA($P259), IF(ISNA($Q259), IF(ISNA($R259), "###error###", R$1),Q$1),P$1),O$1),N$1),M$1),L$1),K$1),J$1)</f>
        <v>Invocation</v>
      </c>
      <c r="T259" s="9" t="str">
        <f>IF(ISNA($J259), IF(ISNA($K259), IF(ISNA($L259), IF(ISNA($M259), IF(ISNA($N259), IF(ISNA($O259), IF(ISNA($P259), IF(ISNA($Q259), IF(ISNA($R259), "###error###", "WM"),"IL"),"NE"),"EN"),"EV"),"TR"),"DI"),"CO"),"AB")</f>
        <v>EV</v>
      </c>
      <c r="U259" s="9">
        <f>IF(ISNA($J259), IF(ISNA($K259), IF(ISNA($L259), IF(ISNA($M259), IF(ISNA($N259), IF(ISNA($O259), IF(ISNA($P259), IF(ISNA($Q259), IF(ISNA($R259), "###error###", MATCH(A259, 'Wand Mapping'!J:J,0)),MATCH(A259, 'Wand Mapping'!I:I,0)),MATCH(A259, 'Wand Mapping'!H:H,0)),MATCH(A259, 'Wand Mapping'!G:G,0)),MATCH(A259, 'Wand Mapping'!F:F,0)),MATCH(A259, 'Wand Mapping'!E:E,0)),MATCH(A259, 'Wand Mapping'!D:D,0)),MATCH(A259, 'Wand Mapping'!C:C,0)),MATCH(A259, 'Wand Mapping'!B:B,0))</f>
        <v>60</v>
      </c>
      <c r="V259" s="9" t="str">
        <f>INDEX('Wand Mapping'!K:K, U259)</f>
        <v>wand_ai_580</v>
      </c>
      <c r="W259" s="9" t="str">
        <f>_xlfn.CONCAT(V259, "_", T259)</f>
        <v>wand_ai_580_EV</v>
      </c>
      <c r="Z259" s="9" t="str">
        <f>IF(ISBLANK(X259), W259, X259)</f>
        <v>wand_ai_580_EV</v>
      </c>
      <c r="AA259" s="9" t="b">
        <v>1</v>
      </c>
      <c r="AD259" s="9" t="b">
        <v>1</v>
      </c>
      <c r="AH259" s="9" t="b">
        <v>1</v>
      </c>
      <c r="AI259" s="9" t="b">
        <v>1</v>
      </c>
      <c r="AJ259" s="9" t="b">
        <v>1</v>
      </c>
      <c r="AK259" s="9" t="b">
        <v>1</v>
      </c>
      <c r="AL259" s="9" t="b">
        <v>1</v>
      </c>
      <c r="AM259" s="9" t="b">
        <v>1</v>
      </c>
      <c r="AZ259" s="55">
        <v>84072</v>
      </c>
      <c r="BA259" s="55">
        <v>84073</v>
      </c>
      <c r="BD259" s="9">
        <v>4072</v>
      </c>
      <c r="BE259" s="9">
        <f>IF(BD259="", "", BD259+1)</f>
        <v>4073</v>
      </c>
      <c r="BF259" s="57" t="b">
        <f>AND(
OR(ISBLANK(AV259), AND(MOD(AV259, 10000) = BD259, QUOTIENT(AV259, 10000) = 6)),
OR(ISBLANK(AX259), AND(MOD(AX259, 10000) = BD259, QUOTIENT(AX259, 10000) = 7)),
OR(ISBLANK(AZ259), AND(MOD(AZ259, 10000) = BD259, QUOTIENT(AZ259, 10000) = 8)),
OR(ISBLANK(BB259), AND(MOD(BB259, 10000) = BD259, QUOTIENT(BB259, 10000) = 9))
)</f>
        <v>1</v>
      </c>
      <c r="BG259" s="57" t="b">
        <f>AND(
OR(ISBLANK(AW259), AND(MOD(AW259, 10000) = BE259, QUOTIENT(AW259, 10000) = 6)),
OR(ISBLANK(AY259), AND(MOD(AY259, 10000) = BE259, QUOTIENT(AY259, 10000) = 7)),
OR(ISBLANK(BA259), AND(MOD(BA259, 10000) = BE259, QUOTIENT(BA259, 10000) = 8)),
OR(ISBLANK(BC259), AND(MOD(BC259, 10000) = BE259, QUOTIENT(BC259, 10000) = 9))
)</f>
        <v>1</v>
      </c>
    </row>
    <row r="260" spans="1:59">
      <c r="A260" s="9" t="s">
        <v>362</v>
      </c>
      <c r="B260" s="9" t="s">
        <v>1718</v>
      </c>
      <c r="C260" s="9">
        <v>4</v>
      </c>
      <c r="D260" s="9">
        <v>7</v>
      </c>
      <c r="E260" s="9" t="str">
        <f>_xlfn.CONCAT(B260, RIGHT(_xlfn.CONCAT("0", D260), 2))</f>
        <v>BZ-OX07</v>
      </c>
      <c r="F260" s="9" t="s">
        <v>1537</v>
      </c>
      <c r="G260" s="9" t="s">
        <v>655</v>
      </c>
      <c r="H260" s="9" t="s">
        <v>654</v>
      </c>
      <c r="J260" s="9" t="e">
        <f>MATCH($A260, 'Spells By School'!A:A, 0)</f>
        <v>#N/A</v>
      </c>
      <c r="K260" s="9" t="e">
        <f>MATCH($A260, 'Spells By School'!B:B, 0)</f>
        <v>#N/A</v>
      </c>
      <c r="L260" s="9" t="e">
        <f>MATCH($A260, 'Spells By School'!C:C, 0)</f>
        <v>#N/A</v>
      </c>
      <c r="M260" s="9" t="e">
        <f>MATCH($A260, 'Spells By School'!D:D, 0)</f>
        <v>#N/A</v>
      </c>
      <c r="N260" s="9" t="e">
        <f>MATCH($A260, 'Spells By School'!E:E, 0)</f>
        <v>#N/A</v>
      </c>
      <c r="O260" s="9" t="e">
        <f>MATCH($A260, 'Spells By School'!F:F, 0)</f>
        <v>#N/A</v>
      </c>
      <c r="P260" s="9" t="e">
        <f ca="1">MATCH($A260, 'Spells By School'!G:G, 0)</f>
        <v>#N/A</v>
      </c>
      <c r="Q260" s="9">
        <f>MATCH($A260, 'Spells By School'!H:H, 0)</f>
        <v>21</v>
      </c>
      <c r="R260" s="9" t="e">
        <f>MATCH($A260, 'Spells By School'!I:I, 0)</f>
        <v>#N/A</v>
      </c>
      <c r="S260" s="9" t="str">
        <f ca="1">IF(ISNA($J260), IF(ISNA($K260), IF(ISNA($L260), IF(ISNA($M260), IF(ISNA($N260), IF(ISNA($O260), IF(ISNA($P260), IF(ISNA($Q260), IF(ISNA($R260), "###error###", R$1),Q$1),P$1),O$1),N$1),M$1),L$1),K$1),J$1)</f>
        <v>Illusion</v>
      </c>
      <c r="T260" s="9" t="str">
        <f ca="1">IF(ISNA($J260), IF(ISNA($K260), IF(ISNA($L260), IF(ISNA($M260), IF(ISNA($N260), IF(ISNA($O260), IF(ISNA($P260), IF(ISNA($Q260), IF(ISNA($R260), "###error###", "WM"),"IL"),"NE"),"EN"),"EV"),"TR"),"DI"),"CO"),"AB")</f>
        <v>IL</v>
      </c>
      <c r="U260" s="9">
        <f ca="1">IF(ISNA($J260), IF(ISNA($K260), IF(ISNA($L260), IF(ISNA($M260), IF(ISNA($N260), IF(ISNA($O260), IF(ISNA($P260), IF(ISNA($Q260), IF(ISNA($R260), "###error###", MATCH(A260, 'Wand Mapping'!J:J,0)),MATCH(A260, 'Wand Mapping'!I:I,0)),MATCH(A260, 'Wand Mapping'!H:H,0)),MATCH(A260, 'Wand Mapping'!G:G,0)),MATCH(A260, 'Wand Mapping'!F:F,0)),MATCH(A260, 'Wand Mapping'!E:E,0)),MATCH(A260, 'Wand Mapping'!D:D,0)),MATCH(A260, 'Wand Mapping'!C:C,0)),MATCH(A260, 'Wand Mapping'!B:B,0))</f>
        <v>59</v>
      </c>
      <c r="V260" s="9" t="str">
        <f ca="1">INDEX('Wand Mapping'!K:K, U260)</f>
        <v>wand_ai_570</v>
      </c>
      <c r="W260" s="9" t="str">
        <f ca="1">_xlfn.CONCAT(V260, "_", T260)</f>
        <v>wand_ai_570_IL</v>
      </c>
      <c r="Z260" s="9" t="str">
        <f ca="1">IF(ISBLANK(X260), W260, X260)</f>
        <v>wand_ai_570_IL</v>
      </c>
      <c r="AA260" s="9" t="b">
        <v>1</v>
      </c>
      <c r="AD260" s="9" t="b">
        <v>1</v>
      </c>
      <c r="AH260" s="9" t="b">
        <v>1</v>
      </c>
      <c r="AI260" s="9" t="b">
        <v>1</v>
      </c>
      <c r="AJ260" s="9" t="b">
        <v>1</v>
      </c>
      <c r="AK260" s="9" t="b">
        <v>1</v>
      </c>
      <c r="AL260" s="9" t="b">
        <v>1</v>
      </c>
      <c r="AM260" s="9" t="b">
        <v>1</v>
      </c>
      <c r="AZ260" s="55">
        <v>84074</v>
      </c>
      <c r="BA260" s="55">
        <v>84075</v>
      </c>
      <c r="BD260" s="9">
        <v>4074</v>
      </c>
      <c r="BE260" s="9">
        <f>IF(BD260="", "", BD260+1)</f>
        <v>4075</v>
      </c>
      <c r="BF260" s="57" t="b">
        <f>AND(
OR(ISBLANK(AV260), AND(MOD(AV260, 10000) = BD260, QUOTIENT(AV260, 10000) = 6)),
OR(ISBLANK(AX260), AND(MOD(AX260, 10000) = BD260, QUOTIENT(AX260, 10000) = 7)),
OR(ISBLANK(AZ260), AND(MOD(AZ260, 10000) = BD260, QUOTIENT(AZ260, 10000) = 8)),
OR(ISBLANK(BB260), AND(MOD(BB260, 10000) = BD260, QUOTIENT(BB260, 10000) = 9))
)</f>
        <v>1</v>
      </c>
      <c r="BG260" s="57" t="b">
        <f>AND(
OR(ISBLANK(AW260), AND(MOD(AW260, 10000) = BE260, QUOTIENT(AW260, 10000) = 6)),
OR(ISBLANK(AY260), AND(MOD(AY260, 10000) = BE260, QUOTIENT(AY260, 10000) = 7)),
OR(ISBLANK(BA260), AND(MOD(BA260, 10000) = BE260, QUOTIENT(BA260, 10000) = 8)),
OR(ISBLANK(BC260), AND(MOD(BC260, 10000) = BE260, QUOTIENT(BC260, 10000) = 9))
)</f>
        <v>1</v>
      </c>
    </row>
    <row r="261" spans="1:59">
      <c r="A261" s="9" t="s">
        <v>368</v>
      </c>
      <c r="B261" s="9" t="s">
        <v>1719</v>
      </c>
      <c r="C261" s="9">
        <v>4</v>
      </c>
      <c r="D261" s="9">
        <v>7</v>
      </c>
      <c r="E261" s="9" t="str">
        <f>_xlfn.CONCAT(B261, RIGHT(_xlfn.CONCAT("0", D261), 2))</f>
        <v>BZ-OY07</v>
      </c>
      <c r="F261" s="9" t="s">
        <v>1538</v>
      </c>
      <c r="G261" s="9" t="s">
        <v>655</v>
      </c>
      <c r="H261" s="9" t="s">
        <v>654</v>
      </c>
      <c r="J261" s="9" t="e">
        <f>MATCH($A261, 'Spells By School'!A:A, 0)</f>
        <v>#N/A</v>
      </c>
      <c r="K261" s="9" t="e">
        <f>MATCH($A261, 'Spells By School'!B:B, 0)</f>
        <v>#N/A</v>
      </c>
      <c r="L261" s="9" t="e">
        <f>MATCH($A261, 'Spells By School'!C:C, 0)</f>
        <v>#N/A</v>
      </c>
      <c r="M261" s="9" t="e">
        <f>MATCH($A261, 'Spells By School'!D:D, 0)</f>
        <v>#N/A</v>
      </c>
      <c r="N261" s="9" t="e">
        <f>MATCH($A261, 'Spells By School'!E:E, 0)</f>
        <v>#N/A</v>
      </c>
      <c r="O261" s="9" t="e">
        <f>MATCH($A261, 'Spells By School'!F:F, 0)</f>
        <v>#N/A</v>
      </c>
      <c r="P261" s="9">
        <f ca="1">MATCH($A261, 'Spells By School'!G:G, 0)</f>
        <v>33</v>
      </c>
      <c r="Q261" s="9" t="e">
        <f>MATCH($A261, 'Spells By School'!H:H, 0)</f>
        <v>#N/A</v>
      </c>
      <c r="R261" s="9" t="e">
        <f>MATCH($A261, 'Spells By School'!I:I, 0)</f>
        <v>#N/A</v>
      </c>
      <c r="S261" s="9" t="str">
        <f ca="1">IF(ISNA($J261), IF(ISNA($K261), IF(ISNA($L261), IF(ISNA($M261), IF(ISNA($N261), IF(ISNA($O261), IF(ISNA($P261), IF(ISNA($Q261), IF(ISNA($R261), "###error###", R$1),Q$1),P$1),O$1),N$1),M$1),L$1),K$1),J$1)</f>
        <v>Necromancy</v>
      </c>
      <c r="T261" s="9" t="str">
        <f ca="1">IF(ISNA($J261), IF(ISNA($K261), IF(ISNA($L261), IF(ISNA($M261), IF(ISNA($N261), IF(ISNA($O261), IF(ISNA($P261), IF(ISNA($Q261), IF(ISNA($R261), "###error###", "WM"),"IL"),"NE"),"EN"),"EV"),"TR"),"DI"),"CO"),"AB")</f>
        <v>NE</v>
      </c>
      <c r="U261" s="9">
        <f ca="1">IF(ISNA($J261), IF(ISNA($K261), IF(ISNA($L261), IF(ISNA($M261), IF(ISNA($N261), IF(ISNA($O261), IF(ISNA($P261), IF(ISNA($Q261), IF(ISNA($R261), "###error###", MATCH(A261, 'Wand Mapping'!J:J,0)),MATCH(A261, 'Wand Mapping'!I:I,0)),MATCH(A261, 'Wand Mapping'!H:H,0)),MATCH(A261, 'Wand Mapping'!G:G,0)),MATCH(A261, 'Wand Mapping'!F:F,0)),MATCH(A261, 'Wand Mapping'!E:E,0)),MATCH(A261, 'Wand Mapping'!D:D,0)),MATCH(A261, 'Wand Mapping'!C:C,0)),MATCH(A261, 'Wand Mapping'!B:B,0))</f>
        <v>60</v>
      </c>
      <c r="V261" s="9" t="str">
        <f ca="1">INDEX('Wand Mapping'!K:K, U261)</f>
        <v>wand_ai_580</v>
      </c>
      <c r="W261" s="9" t="str">
        <f ca="1">_xlfn.CONCAT(V261, "_", T261)</f>
        <v>wand_ai_580_NE</v>
      </c>
      <c r="Z261" s="9" t="str">
        <f ca="1">IF(ISBLANK(X261), W261, X261)</f>
        <v>wand_ai_580_NE</v>
      </c>
      <c r="AA261" s="9" t="b">
        <v>1</v>
      </c>
      <c r="AD261" s="9" t="b">
        <v>1</v>
      </c>
      <c r="AH261" s="9" t="b">
        <v>1</v>
      </c>
      <c r="AI261" s="9" t="b">
        <v>1</v>
      </c>
      <c r="AJ261" s="9" t="b">
        <v>1</v>
      </c>
      <c r="AK261" s="9" t="b">
        <v>1</v>
      </c>
      <c r="AL261" s="9" t="b">
        <v>1</v>
      </c>
      <c r="AM261" s="9" t="b">
        <v>1</v>
      </c>
      <c r="AZ261" s="55">
        <v>84076</v>
      </c>
      <c r="BA261" s="55">
        <v>84077</v>
      </c>
      <c r="BD261" s="9">
        <v>4076</v>
      </c>
      <c r="BE261" s="9">
        <f>IF(BD261="", "", BD261+1)</f>
        <v>4077</v>
      </c>
      <c r="BF261" s="57" t="b">
        <f>AND(
OR(ISBLANK(AV261), AND(MOD(AV261, 10000) = BD261, QUOTIENT(AV261, 10000) = 6)),
OR(ISBLANK(AX261), AND(MOD(AX261, 10000) = BD261, QUOTIENT(AX261, 10000) = 7)),
OR(ISBLANK(AZ261), AND(MOD(AZ261, 10000) = BD261, QUOTIENT(AZ261, 10000) = 8)),
OR(ISBLANK(BB261), AND(MOD(BB261, 10000) = BD261, QUOTIENT(BB261, 10000) = 9))
)</f>
        <v>1</v>
      </c>
      <c r="BG261" s="57" t="b">
        <f>AND(
OR(ISBLANK(AW261), AND(MOD(AW261, 10000) = BE261, QUOTIENT(AW261, 10000) = 6)),
OR(ISBLANK(AY261), AND(MOD(AY261, 10000) = BE261, QUOTIENT(AY261, 10000) = 7)),
OR(ISBLANK(BA261), AND(MOD(BA261, 10000) = BE261, QUOTIENT(BA261, 10000) = 8)),
OR(ISBLANK(BC261), AND(MOD(BC261, 10000) = BE261, QUOTIENT(BC261, 10000) = 9))
)</f>
        <v>1</v>
      </c>
    </row>
    <row r="262" spans="1:59">
      <c r="A262" s="9" t="s">
        <v>381</v>
      </c>
      <c r="B262" s="9" t="s">
        <v>1720</v>
      </c>
      <c r="C262" s="9">
        <v>4</v>
      </c>
      <c r="D262" s="9">
        <v>7</v>
      </c>
      <c r="E262" s="9" t="str">
        <f>_xlfn.CONCAT(B262, RIGHT(_xlfn.CONCAT("0", D262), 2))</f>
        <v>BZ-OZ07</v>
      </c>
      <c r="F262" s="9" t="s">
        <v>1539</v>
      </c>
      <c r="G262" s="9" t="s">
        <v>655</v>
      </c>
      <c r="H262" s="9" t="s">
        <v>654</v>
      </c>
      <c r="J262" s="9" t="e">
        <f>MATCH($A262, 'Spells By School'!A:A, 0)</f>
        <v>#N/A</v>
      </c>
      <c r="K262" s="9" t="e">
        <f>MATCH($A262, 'Spells By School'!B:B, 0)</f>
        <v>#N/A</v>
      </c>
      <c r="L262" s="9" t="e">
        <f>MATCH($A262, 'Spells By School'!C:C, 0)</f>
        <v>#N/A</v>
      </c>
      <c r="M262" s="9" t="e">
        <f>MATCH($A262, 'Spells By School'!D:D, 0)</f>
        <v>#N/A</v>
      </c>
      <c r="N262" s="9" t="e">
        <f>MATCH($A262, 'Spells By School'!E:E, 0)</f>
        <v>#N/A</v>
      </c>
      <c r="O262" s="9" t="e">
        <f>MATCH($A262, 'Spells By School'!F:F, 0)</f>
        <v>#N/A</v>
      </c>
      <c r="P262" s="9" t="e">
        <f ca="1">MATCH($A262, 'Spells By School'!G:G, 0)</f>
        <v>#N/A</v>
      </c>
      <c r="Q262" s="9">
        <f>MATCH($A262, 'Spells By School'!H:H, 0)</f>
        <v>2</v>
      </c>
      <c r="R262" s="9" t="e">
        <f>MATCH($A262, 'Spells By School'!I:I, 0)</f>
        <v>#N/A</v>
      </c>
      <c r="S262" s="9" t="str">
        <f ca="1">IF(ISNA($J262), IF(ISNA($K262), IF(ISNA($L262), IF(ISNA($M262), IF(ISNA($N262), IF(ISNA($O262), IF(ISNA($P262), IF(ISNA($Q262), IF(ISNA($R262), "###error###", R$1),Q$1),P$1),O$1),N$1),M$1),L$1),K$1),J$1)</f>
        <v>Illusion</v>
      </c>
      <c r="T262" s="9" t="str">
        <f ca="1">IF(ISNA($J262), IF(ISNA($K262), IF(ISNA($L262), IF(ISNA($M262), IF(ISNA($N262), IF(ISNA($O262), IF(ISNA($P262), IF(ISNA($Q262), IF(ISNA($R262), "###error###", "WM"),"IL"),"NE"),"EN"),"EV"),"TR"),"DI"),"CO"),"AB")</f>
        <v>IL</v>
      </c>
      <c r="U262" s="9">
        <f ca="1">IF(ISNA($J262), IF(ISNA($K262), IF(ISNA($L262), IF(ISNA($M262), IF(ISNA($N262), IF(ISNA($O262), IF(ISNA($P262), IF(ISNA($Q262), IF(ISNA($R262), "###error###", MATCH(A262, 'Wand Mapping'!J:J,0)),MATCH(A262, 'Wand Mapping'!I:I,0)),MATCH(A262, 'Wand Mapping'!H:H,0)),MATCH(A262, 'Wand Mapping'!G:G,0)),MATCH(A262, 'Wand Mapping'!F:F,0)),MATCH(A262, 'Wand Mapping'!E:E,0)),MATCH(A262, 'Wand Mapping'!D:D,0)),MATCH(A262, 'Wand Mapping'!C:C,0)),MATCH(A262, 'Wand Mapping'!B:B,0))</f>
        <v>62</v>
      </c>
      <c r="V262" s="9" t="str">
        <f ca="1">INDEX('Wand Mapping'!K:K, U262)</f>
        <v>wand_ai_600</v>
      </c>
      <c r="W262" s="9" t="str">
        <f ca="1">_xlfn.CONCAT(V262, "_", T262)</f>
        <v>wand_ai_600_IL</v>
      </c>
      <c r="Z262" s="9" t="str">
        <f ca="1">IF(ISBLANK(X262), W262, X262)</f>
        <v>wand_ai_600_IL</v>
      </c>
      <c r="AA262" s="9" t="b">
        <v>1</v>
      </c>
      <c r="AD262" s="9" t="b">
        <v>1</v>
      </c>
      <c r="AH262" s="9" t="b">
        <v>1</v>
      </c>
      <c r="AI262" s="9" t="b">
        <v>1</v>
      </c>
      <c r="AJ262" s="9" t="b">
        <v>1</v>
      </c>
      <c r="AK262" s="9" t="b">
        <v>1</v>
      </c>
      <c r="AL262" s="9" t="b">
        <v>1</v>
      </c>
      <c r="AM262" s="9" t="b">
        <v>1</v>
      </c>
      <c r="AZ262" s="55">
        <v>84078</v>
      </c>
      <c r="BA262" s="55">
        <v>84079</v>
      </c>
      <c r="BD262" s="9">
        <v>4078</v>
      </c>
      <c r="BE262" s="9">
        <f>IF(BD262="", "", BD262+1)</f>
        <v>4079</v>
      </c>
      <c r="BF262" s="57" t="b">
        <f>AND(
OR(ISBLANK(AV262), AND(MOD(AV262, 10000) = BD262, QUOTIENT(AV262, 10000) = 6)),
OR(ISBLANK(AX262), AND(MOD(AX262, 10000) = BD262, QUOTIENT(AX262, 10000) = 7)),
OR(ISBLANK(AZ262), AND(MOD(AZ262, 10000) = BD262, QUOTIENT(AZ262, 10000) = 8)),
OR(ISBLANK(BB262), AND(MOD(BB262, 10000) = BD262, QUOTIENT(BB262, 10000) = 9))
)</f>
        <v>1</v>
      </c>
      <c r="BG262" s="57" t="b">
        <f>AND(
OR(ISBLANK(AW262), AND(MOD(AW262, 10000) = BE262, QUOTIENT(AW262, 10000) = 6)),
OR(ISBLANK(AY262), AND(MOD(AY262, 10000) = BE262, QUOTIENT(AY262, 10000) = 7)),
OR(ISBLANK(BA262), AND(MOD(BA262, 10000) = BE262, QUOTIENT(BA262, 10000) = 8)),
OR(ISBLANK(BC262), AND(MOD(BC262, 10000) = BE262, QUOTIENT(BC262, 10000) = 9))
)</f>
        <v>1</v>
      </c>
    </row>
    <row r="263" spans="1:59">
      <c r="A263" s="9" t="s">
        <v>297</v>
      </c>
      <c r="B263" s="9" t="s">
        <v>1793</v>
      </c>
      <c r="C263" s="9">
        <v>4</v>
      </c>
      <c r="D263" s="9">
        <v>7</v>
      </c>
      <c r="E263" s="9" t="str">
        <f>_xlfn.CONCAT(B263, RIGHT(_xlfn.CONCAT("0", D263), 2))</f>
        <v>BZ-RE07</v>
      </c>
      <c r="F263" s="9" t="s">
        <v>1643</v>
      </c>
      <c r="G263" s="9" t="s">
        <v>655</v>
      </c>
      <c r="H263" s="9" t="s">
        <v>654</v>
      </c>
      <c r="I263" s="9" t="s">
        <v>653</v>
      </c>
      <c r="J263" s="9" t="e">
        <f>MATCH($A263, 'Spells By School'!A:A, 0)</f>
        <v>#N/A</v>
      </c>
      <c r="K263" s="9" t="e">
        <f>MATCH($A263, 'Spells By School'!B:B, 0)</f>
        <v>#N/A</v>
      </c>
      <c r="L263" s="9" t="e">
        <f>MATCH($A263, 'Spells By School'!C:C, 0)</f>
        <v>#N/A</v>
      </c>
      <c r="M263" s="9">
        <f>MATCH($A263, 'Spells By School'!D:D, 0)</f>
        <v>56</v>
      </c>
      <c r="N263" s="9" t="e">
        <f>MATCH($A263, 'Spells By School'!E:E, 0)</f>
        <v>#N/A</v>
      </c>
      <c r="O263" s="9" t="e">
        <f>MATCH($A263, 'Spells By School'!F:F, 0)</f>
        <v>#N/A</v>
      </c>
      <c r="P263" s="9" t="e">
        <f ca="1">MATCH($A263, 'Spells By School'!G:G, 0)</f>
        <v>#N/A</v>
      </c>
      <c r="Q263" s="9" t="e">
        <f>MATCH($A263, 'Spells By School'!H:H, 0)</f>
        <v>#N/A</v>
      </c>
      <c r="R263" s="9" t="e">
        <f>MATCH($A263, 'Spells By School'!I:I, 0)</f>
        <v>#N/A</v>
      </c>
      <c r="S263" s="9" t="str">
        <f>IF(ISNA($J263), IF(ISNA($K263), IF(ISNA($L263), IF(ISNA($M263), IF(ISNA($N263), IF(ISNA($O263), IF(ISNA($P263), IF(ISNA($Q263), IF(ISNA($R263), "###error###", R$1),Q$1),P$1),O$1),N$1),M$1),L$1),K$1),J$1)</f>
        <v>Transmutation</v>
      </c>
      <c r="T263" s="9" t="str">
        <f>IF(ISNA($J263), IF(ISNA($K263), IF(ISNA($L263), IF(ISNA($M263), IF(ISNA($N263), IF(ISNA($O263), IF(ISNA($P263), IF(ISNA($Q263), IF(ISNA($R263), "###error###", "WM"),"IL"),"NE"),"EN"),"EV"),"TR"),"DI"),"CO"),"AB")</f>
        <v>TR</v>
      </c>
      <c r="U263" s="9">
        <f>IF(ISNA($J263), IF(ISNA($K263), IF(ISNA($L263), IF(ISNA($M263), IF(ISNA($N263), IF(ISNA($O263), IF(ISNA($P263), IF(ISNA($Q263), IF(ISNA($R263), "###error###", MATCH(A263, 'Wand Mapping'!J:J,0)),MATCH(A263, 'Wand Mapping'!I:I,0)),MATCH(A263, 'Wand Mapping'!H:H,0)),MATCH(A263, 'Wand Mapping'!G:G,0)),MATCH(A263, 'Wand Mapping'!F:F,0)),MATCH(A263, 'Wand Mapping'!E:E,0)),MATCH(A263, 'Wand Mapping'!D:D,0)),MATCH(A263, 'Wand Mapping'!C:C,0)),MATCH(A263, 'Wand Mapping'!B:B,0))</f>
        <v>49</v>
      </c>
      <c r="V263" s="9" t="str">
        <f>INDEX('Wand Mapping'!K:K, U263)</f>
        <v>wand_ai_470</v>
      </c>
      <c r="W263" s="9" t="str">
        <f>_xlfn.CONCAT(V263, "_", T263)</f>
        <v>wand_ai_470_TR</v>
      </c>
      <c r="Z263" s="9" t="str">
        <f>IF(ISBLANK(X263), W263, X263)</f>
        <v>wand_ai_470_TR</v>
      </c>
      <c r="AA263" s="9" t="b">
        <v>1</v>
      </c>
      <c r="AD263" s="9" t="b">
        <v>1</v>
      </c>
      <c r="AH263" s="9" t="b">
        <v>1</v>
      </c>
      <c r="AI263" s="9" t="b">
        <v>1</v>
      </c>
      <c r="AJ263" s="9" t="b">
        <v>1</v>
      </c>
      <c r="AK263" s="9" t="b">
        <v>1</v>
      </c>
      <c r="AL263" s="9" t="b">
        <v>1</v>
      </c>
      <c r="AM263" s="9" t="b">
        <v>1</v>
      </c>
      <c r="AZ263" s="55">
        <v>84080</v>
      </c>
      <c r="BA263" s="55">
        <v>84081</v>
      </c>
      <c r="BD263" s="9">
        <v>4080</v>
      </c>
      <c r="BE263" s="9">
        <f>IF(BD263="", "", BD263+1)</f>
        <v>4081</v>
      </c>
      <c r="BF263" s="57" t="b">
        <f>AND(
OR(ISBLANK(AV263), AND(MOD(AV263, 10000) = BD263, QUOTIENT(AV263, 10000) = 6)),
OR(ISBLANK(AX263), AND(MOD(AX263, 10000) = BD263, QUOTIENT(AX263, 10000) = 7)),
OR(ISBLANK(AZ263), AND(MOD(AZ263, 10000) = BD263, QUOTIENT(AZ263, 10000) = 8)),
OR(ISBLANK(BB263), AND(MOD(BB263, 10000) = BD263, QUOTIENT(BB263, 10000) = 9))
)</f>
        <v>1</v>
      </c>
      <c r="BG263" s="57" t="b">
        <f>AND(
OR(ISBLANK(AW263), AND(MOD(AW263, 10000) = BE263, QUOTIENT(AW263, 10000) = 6)),
OR(ISBLANK(AY263), AND(MOD(AY263, 10000) = BE263, QUOTIENT(AY263, 10000) = 7)),
OR(ISBLANK(BA263), AND(MOD(BA263, 10000) = BE263, QUOTIENT(BA263, 10000) = 8)),
OR(ISBLANK(BC263), AND(MOD(BC263, 10000) = BE263, QUOTIENT(BC263, 10000) = 9))
)</f>
        <v>1</v>
      </c>
    </row>
    <row r="264" spans="1:59">
      <c r="A264" s="9" t="s">
        <v>544</v>
      </c>
      <c r="B264" s="9" t="s">
        <v>1816</v>
      </c>
      <c r="C264" s="9">
        <v>4</v>
      </c>
      <c r="D264" s="9">
        <v>7</v>
      </c>
      <c r="E264" s="9" t="str">
        <f>_xlfn.CONCAT(B264, RIGHT(_xlfn.CONCAT("0", D264), 2))</f>
        <v>BZ-S207</v>
      </c>
      <c r="F264" s="9" t="s">
        <v>1667</v>
      </c>
      <c r="G264" s="9" t="s">
        <v>655</v>
      </c>
      <c r="H264" s="9" t="s">
        <v>654</v>
      </c>
      <c r="I264" s="9" t="s">
        <v>1668</v>
      </c>
      <c r="J264" s="9" t="e">
        <f>MATCH($A264, 'Spells By School'!A:A, 0)</f>
        <v>#N/A</v>
      </c>
      <c r="K264" s="9">
        <f>MATCH($A264, 'Spells By School'!B:B, 0)</f>
        <v>21</v>
      </c>
      <c r="L264" s="9" t="e">
        <f>MATCH($A264, 'Spells By School'!C:C, 0)</f>
        <v>#N/A</v>
      </c>
      <c r="M264" s="9" t="e">
        <f>MATCH($A264, 'Spells By School'!D:D, 0)</f>
        <v>#N/A</v>
      </c>
      <c r="N264" s="9" t="e">
        <f>MATCH($A264, 'Spells By School'!E:E, 0)</f>
        <v>#N/A</v>
      </c>
      <c r="O264" s="9" t="e">
        <f>MATCH($A264, 'Spells By School'!F:F, 0)</f>
        <v>#N/A</v>
      </c>
      <c r="P264" s="9" t="e">
        <f ca="1">MATCH($A264, 'Spells By School'!G:G, 0)</f>
        <v>#N/A</v>
      </c>
      <c r="Q264" s="9" t="e">
        <f>MATCH($A264, 'Spells By School'!H:H, 0)</f>
        <v>#N/A</v>
      </c>
      <c r="R264" s="9" t="e">
        <f>MATCH($A264, 'Spells By School'!I:I, 0)</f>
        <v>#N/A</v>
      </c>
      <c r="S264" s="9" t="str">
        <f>IF(ISNA($J264), IF(ISNA($K264), IF(ISNA($L264), IF(ISNA($M264), IF(ISNA($N264), IF(ISNA($O264), IF(ISNA($P264), IF(ISNA($Q264), IF(ISNA($R264), "###error###", R$1),Q$1),P$1),O$1),N$1),M$1),L$1),K$1),J$1)</f>
        <v>Conjuration</v>
      </c>
      <c r="T264" s="9" t="str">
        <f>IF(ISNA($J264), IF(ISNA($K264), IF(ISNA($L264), IF(ISNA($M264), IF(ISNA($N264), IF(ISNA($O264), IF(ISNA($P264), IF(ISNA($Q264), IF(ISNA($R264), "###error###", "WM"),"IL"),"NE"),"EN"),"EV"),"TR"),"DI"),"CO"),"AB")</f>
        <v>CO</v>
      </c>
      <c r="U264" s="9">
        <f>IF(ISNA($J264), IF(ISNA($K264), IF(ISNA($L264), IF(ISNA($M264), IF(ISNA($N264), IF(ISNA($O264), IF(ISNA($P264), IF(ISNA($Q264), IF(ISNA($R264), "###error###", MATCH(A264, 'Wand Mapping'!J:J,0)),MATCH(A264, 'Wand Mapping'!I:I,0)),MATCH(A264, 'Wand Mapping'!H:H,0)),MATCH(A264, 'Wand Mapping'!G:G,0)),MATCH(A264, 'Wand Mapping'!F:F,0)),MATCH(A264, 'Wand Mapping'!E:E,0)),MATCH(A264, 'Wand Mapping'!D:D,0)),MATCH(A264, 'Wand Mapping'!C:C,0)),MATCH(A264, 'Wand Mapping'!B:B,0))</f>
        <v>87</v>
      </c>
      <c r="V264" s="9" t="str">
        <f>INDEX('Wand Mapping'!K:K, U264)</f>
        <v>wand_ai_850</v>
      </c>
      <c r="W264" s="9" t="str">
        <f>_xlfn.CONCAT(V264, "_", T264)</f>
        <v>wand_ai_850_CO</v>
      </c>
      <c r="Z264" s="9" t="str">
        <f>IF(ISBLANK(X264), W264, X264)</f>
        <v>wand_ai_850_CO</v>
      </c>
      <c r="AA264" s="9" t="b">
        <v>1</v>
      </c>
      <c r="AD264" s="9" t="b">
        <v>1</v>
      </c>
      <c r="AH264" s="9" t="b">
        <v>1</v>
      </c>
      <c r="AI264" s="9" t="b">
        <v>1</v>
      </c>
      <c r="AJ264" s="9" t="b">
        <v>1</v>
      </c>
      <c r="AK264" s="9" t="b">
        <v>1</v>
      </c>
      <c r="AL264" s="9" t="b">
        <v>1</v>
      </c>
      <c r="AM264" s="9" t="b">
        <v>1</v>
      </c>
      <c r="AZ264" s="55">
        <v>84082</v>
      </c>
      <c r="BA264" s="55">
        <v>84083</v>
      </c>
      <c r="BD264" s="9">
        <v>4082</v>
      </c>
      <c r="BE264" s="9">
        <f>IF(BD264="", "", BD264+1)</f>
        <v>4083</v>
      </c>
      <c r="BF264" s="57" t="b">
        <f>AND(
OR(ISBLANK(AV264), AND(MOD(AV264, 10000) = BD264, QUOTIENT(AV264, 10000) = 6)),
OR(ISBLANK(AX264), AND(MOD(AX264, 10000) = BD264, QUOTIENT(AX264, 10000) = 7)),
OR(ISBLANK(AZ264), AND(MOD(AZ264, 10000) = BD264, QUOTIENT(AZ264, 10000) = 8)),
OR(ISBLANK(BB264), AND(MOD(BB264, 10000) = BD264, QUOTIENT(BB264, 10000) = 9))
)</f>
        <v>1</v>
      </c>
      <c r="BG264" s="57" t="b">
        <f>AND(
OR(ISBLANK(AW264), AND(MOD(AW264, 10000) = BE264, QUOTIENT(AW264, 10000) = 6)),
OR(ISBLANK(AY264), AND(MOD(AY264, 10000) = BE264, QUOTIENT(AY264, 10000) = 7)),
OR(ISBLANK(BA264), AND(MOD(BA264, 10000) = BE264, QUOTIENT(BA264, 10000) = 8)),
OR(ISBLANK(BC264), AND(MOD(BC264, 10000) = BE264, QUOTIENT(BC264, 10000) = 9))
)</f>
        <v>1</v>
      </c>
    </row>
    <row r="265" spans="1:59">
      <c r="A265" s="9" t="s">
        <v>493</v>
      </c>
      <c r="B265" s="9" t="s">
        <v>1755</v>
      </c>
      <c r="C265" s="9">
        <v>4</v>
      </c>
      <c r="D265" s="9">
        <v>7</v>
      </c>
      <c r="E265" s="9" t="str">
        <f>_xlfn.CONCAT(B265, RIGHT(_xlfn.CONCAT("0", D265), 2))</f>
        <v>BZ-P007</v>
      </c>
      <c r="F265" s="9" t="s">
        <v>1540</v>
      </c>
      <c r="G265" s="9" t="s">
        <v>655</v>
      </c>
      <c r="H265" s="9" t="s">
        <v>654</v>
      </c>
      <c r="J265" s="9" t="e">
        <f>MATCH($A265, 'Spells By School'!A:A, 0)</f>
        <v>#N/A</v>
      </c>
      <c r="K265" s="9">
        <f>MATCH($A265, 'Spells By School'!B:B, 0)</f>
        <v>45</v>
      </c>
      <c r="L265" s="9" t="e">
        <f>MATCH($A265, 'Spells By School'!C:C, 0)</f>
        <v>#N/A</v>
      </c>
      <c r="M265" s="9" t="e">
        <f>MATCH($A265, 'Spells By School'!D:D, 0)</f>
        <v>#N/A</v>
      </c>
      <c r="N265" s="9" t="e">
        <f>MATCH($A265, 'Spells By School'!E:E, 0)</f>
        <v>#N/A</v>
      </c>
      <c r="O265" s="9" t="e">
        <f>MATCH($A265, 'Spells By School'!F:F, 0)</f>
        <v>#N/A</v>
      </c>
      <c r="P265" s="9" t="e">
        <f ca="1">MATCH($A265, 'Spells By School'!G:G, 0)</f>
        <v>#N/A</v>
      </c>
      <c r="Q265" s="9" t="e">
        <f>MATCH($A265, 'Spells By School'!H:H, 0)</f>
        <v>#N/A</v>
      </c>
      <c r="R265" s="9" t="e">
        <f>MATCH($A265, 'Spells By School'!I:I, 0)</f>
        <v>#N/A</v>
      </c>
      <c r="S265" s="9" t="str">
        <f>IF(ISNA($J265), IF(ISNA($K265), IF(ISNA($L265), IF(ISNA($M265), IF(ISNA($N265), IF(ISNA($O265), IF(ISNA($P265), IF(ISNA($Q265), IF(ISNA($R265), "###error###", R$1),Q$1),P$1),O$1),N$1),M$1),L$1),K$1),J$1)</f>
        <v>Conjuration</v>
      </c>
      <c r="T265" s="9" t="str">
        <f>IF(ISNA($J265), IF(ISNA($K265), IF(ISNA($L265), IF(ISNA($M265), IF(ISNA($N265), IF(ISNA($O265), IF(ISNA($P265), IF(ISNA($Q265), IF(ISNA($R265), "###error###", "WM"),"IL"),"NE"),"EN"),"EV"),"TR"),"DI"),"CO"),"AB")</f>
        <v>CO</v>
      </c>
      <c r="U265" s="9">
        <f>IF(ISNA($J265), IF(ISNA($K265), IF(ISNA($L265), IF(ISNA($M265), IF(ISNA($N265), IF(ISNA($O265), IF(ISNA($P265), IF(ISNA($Q265), IF(ISNA($R265), "###error###", MATCH(A265, 'Wand Mapping'!J:J,0)),MATCH(A265, 'Wand Mapping'!I:I,0)),MATCH(A265, 'Wand Mapping'!H:H,0)),MATCH(A265, 'Wand Mapping'!G:G,0)),MATCH(A265, 'Wand Mapping'!F:F,0)),MATCH(A265, 'Wand Mapping'!E:E,0)),MATCH(A265, 'Wand Mapping'!D:D,0)),MATCH(A265, 'Wand Mapping'!C:C,0)),MATCH(A265, 'Wand Mapping'!B:B,0))</f>
        <v>80</v>
      </c>
      <c r="V265" s="9" t="str">
        <f>INDEX('Wand Mapping'!K:K, U265)</f>
        <v>wand_ai_780</v>
      </c>
      <c r="W265" s="9" t="str">
        <f>_xlfn.CONCAT(V265, "_", T265)</f>
        <v>wand_ai_780_CO</v>
      </c>
      <c r="Z265" s="9" t="str">
        <f>IF(ISBLANK(X265), W265, X265)</f>
        <v>wand_ai_780_CO</v>
      </c>
      <c r="AA265" s="9" t="b">
        <v>1</v>
      </c>
      <c r="AD265" s="9" t="b">
        <v>1</v>
      </c>
      <c r="AH265" s="9" t="b">
        <v>1</v>
      </c>
      <c r="AI265" s="9" t="b">
        <v>1</v>
      </c>
      <c r="AJ265" s="9" t="b">
        <v>1</v>
      </c>
      <c r="AK265" s="9" t="b">
        <v>1</v>
      </c>
      <c r="AL265" s="9" t="b">
        <v>1</v>
      </c>
      <c r="AM265" s="9" t="b">
        <v>1</v>
      </c>
      <c r="AZ265" s="55">
        <v>84084</v>
      </c>
      <c r="BA265" s="55">
        <v>84085</v>
      </c>
      <c r="BD265" s="9">
        <v>4084</v>
      </c>
      <c r="BE265" s="9">
        <f>IF(BD265="", "", BD265+1)</f>
        <v>4085</v>
      </c>
      <c r="BF265" s="9" t="b">
        <f>AND(
OR(ISBLANK(AV265), AND(MOD(AV265, 10000) = BD265, QUOTIENT(AV265, 10000) = 6)),
OR(ISBLANK(AX265), AND(MOD(AX265, 10000) = BD265, QUOTIENT(AX265, 10000) = 7)),
OR(ISBLANK(AZ265), AND(MOD(AZ265, 10000) = BD265, QUOTIENT(AZ265, 10000) = 8)),
OR(ISBLANK(BB265), AND(MOD(BB265, 10000) = BD265, QUOTIENT(BB265, 10000) = 9))
)</f>
        <v>1</v>
      </c>
      <c r="BG265" s="9" t="b">
        <f>AND(
OR(ISBLANK(AW265), AND(MOD(AW265, 10000) = BE265, QUOTIENT(AW265, 10000) = 6)),
OR(ISBLANK(AY265), AND(MOD(AY265, 10000) = BE265, QUOTIENT(AY265, 10000) = 7)),
OR(ISBLANK(BA265), AND(MOD(BA265, 10000) = BE265, QUOTIENT(BA265, 10000) = 8)),
OR(ISBLANK(BC265), AND(MOD(BC265, 10000) = BE265, QUOTIENT(BC265, 10000) = 9))
)</f>
        <v>1</v>
      </c>
    </row>
    <row r="266" spans="1:59">
      <c r="A266" s="9" t="s">
        <v>189</v>
      </c>
      <c r="B266" s="9" t="s">
        <v>1794</v>
      </c>
      <c r="C266" s="9">
        <v>4</v>
      </c>
      <c r="D266" s="9">
        <v>7</v>
      </c>
      <c r="E266" s="9" t="str">
        <f>_xlfn.CONCAT(B266, RIGHT(_xlfn.CONCAT("0", D266), 2))</f>
        <v>BZ-RF07</v>
      </c>
      <c r="F266" s="9" t="s">
        <v>1644</v>
      </c>
      <c r="G266" s="9" t="s">
        <v>655</v>
      </c>
      <c r="H266" s="9" t="s">
        <v>654</v>
      </c>
      <c r="I266" s="9" t="s">
        <v>653</v>
      </c>
      <c r="J266" s="9" t="e">
        <f>MATCH($A266, 'Spells By School'!A:A, 0)</f>
        <v>#N/A</v>
      </c>
      <c r="K266" s="9" t="e">
        <f>MATCH($A266, 'Spells By School'!B:B, 0)</f>
        <v>#N/A</v>
      </c>
      <c r="L266" s="9" t="e">
        <f>MATCH($A266, 'Spells By School'!C:C, 0)</f>
        <v>#N/A</v>
      </c>
      <c r="M266" s="9" t="e">
        <f>MATCH($A266, 'Spells By School'!D:D, 0)</f>
        <v>#N/A</v>
      </c>
      <c r="N266" s="9" t="e">
        <f>MATCH($A266, 'Spells By School'!E:E, 0)</f>
        <v>#N/A</v>
      </c>
      <c r="O266" s="9" t="e">
        <f>MATCH($A266, 'Spells By School'!F:F, 0)</f>
        <v>#N/A</v>
      </c>
      <c r="P266" s="9">
        <f ca="1">MATCH($A266, 'Spells By School'!G:G, 0)</f>
        <v>75</v>
      </c>
      <c r="Q266" s="9" t="e">
        <f>MATCH($A266, 'Spells By School'!H:H, 0)</f>
        <v>#N/A</v>
      </c>
      <c r="R266" s="9" t="e">
        <f>MATCH($A266, 'Spells By School'!I:I, 0)</f>
        <v>#N/A</v>
      </c>
      <c r="S266" s="9" t="str">
        <f ca="1">IF(ISNA($J266), IF(ISNA($K266), IF(ISNA($L266), IF(ISNA($M266), IF(ISNA($N266), IF(ISNA($O266), IF(ISNA($P266), IF(ISNA($Q266), IF(ISNA($R266), "###error###", R$1),Q$1),P$1),O$1),N$1),M$1),L$1),K$1),J$1)</f>
        <v>Necromancy</v>
      </c>
      <c r="T266" s="9" t="str">
        <f ca="1">IF(ISNA($J266), IF(ISNA($K266), IF(ISNA($L266), IF(ISNA($M266), IF(ISNA($N266), IF(ISNA($O266), IF(ISNA($P266), IF(ISNA($Q266), IF(ISNA($R266), "###error###", "WM"),"IL"),"NE"),"EN"),"EV"),"TR"),"DI"),"CO"),"AB")</f>
        <v>NE</v>
      </c>
      <c r="U266" s="9">
        <f ca="1">IF(ISNA($J266), IF(ISNA($K266), IF(ISNA($L266), IF(ISNA($M266), IF(ISNA($N266), IF(ISNA($O266), IF(ISNA($P266), IF(ISNA($Q266), IF(ISNA($R266), "###error###", MATCH(A266, 'Wand Mapping'!J:J,0)),MATCH(A266, 'Wand Mapping'!I:I,0)),MATCH(A266, 'Wand Mapping'!H:H,0)),MATCH(A266, 'Wand Mapping'!G:G,0)),MATCH(A266, 'Wand Mapping'!F:F,0)),MATCH(A266, 'Wand Mapping'!E:E,0)),MATCH(A266, 'Wand Mapping'!D:D,0)),MATCH(A266, 'Wand Mapping'!C:C,0)),MATCH(A266, 'Wand Mapping'!B:B,0))</f>
        <v>33</v>
      </c>
      <c r="V266" s="9" t="str">
        <f ca="1">INDEX('Wand Mapping'!K:K, U266)</f>
        <v>wand_ai_310</v>
      </c>
      <c r="W266" s="9" t="str">
        <f ca="1">_xlfn.CONCAT(V266, "_", T266)</f>
        <v>wand_ai_310_NE</v>
      </c>
      <c r="Z266" s="9" t="str">
        <f ca="1">IF(ISBLANK(X266), W266, X266)</f>
        <v>wand_ai_310_NE</v>
      </c>
      <c r="AA266" s="9" t="b">
        <v>1</v>
      </c>
      <c r="AD266" s="9" t="b">
        <v>1</v>
      </c>
      <c r="AH266" s="9" t="b">
        <v>1</v>
      </c>
      <c r="AI266" s="9" t="b">
        <v>1</v>
      </c>
      <c r="AJ266" s="9" t="b">
        <v>1</v>
      </c>
      <c r="AK266" s="9" t="b">
        <v>1</v>
      </c>
      <c r="AL266" s="9" t="b">
        <v>1</v>
      </c>
      <c r="AM266" s="9" t="b">
        <v>1</v>
      </c>
      <c r="AZ266" s="55">
        <v>84086</v>
      </c>
      <c r="BA266" s="55">
        <v>84087</v>
      </c>
      <c r="BD266" s="9">
        <v>4086</v>
      </c>
      <c r="BE266" s="9">
        <f>IF(BD266="", "", BD266+1)</f>
        <v>4087</v>
      </c>
      <c r="BF266" s="57" t="b">
        <f>AND(
OR(ISBLANK(AV266), AND(MOD(AV266, 10000) = BD266, QUOTIENT(AV266, 10000) = 6)),
OR(ISBLANK(AX266), AND(MOD(AX266, 10000) = BD266, QUOTIENT(AX266, 10000) = 7)),
OR(ISBLANK(AZ266), AND(MOD(AZ266, 10000) = BD266, QUOTIENT(AZ266, 10000) = 8)),
OR(ISBLANK(BB266), AND(MOD(BB266, 10000) = BD266, QUOTIENT(BB266, 10000) = 9))
)</f>
        <v>1</v>
      </c>
      <c r="BG266" s="57" t="b">
        <f>AND(
OR(ISBLANK(AW266), AND(MOD(AW266, 10000) = BE266, QUOTIENT(AW266, 10000) = 6)),
OR(ISBLANK(AY266), AND(MOD(AY266, 10000) = BE266, QUOTIENT(AY266, 10000) = 7)),
OR(ISBLANK(BA266), AND(MOD(BA266, 10000) = BE266, QUOTIENT(BA266, 10000) = 8)),
OR(ISBLANK(BC266), AND(MOD(BC266, 10000) = BE266, QUOTIENT(BC266, 10000) = 9))
)</f>
        <v>1</v>
      </c>
    </row>
    <row r="267" spans="1:59">
      <c r="A267" s="73" t="s">
        <v>2074</v>
      </c>
      <c r="B267" s="73" t="s">
        <v>2075</v>
      </c>
      <c r="C267" s="9">
        <v>4</v>
      </c>
      <c r="D267" s="9">
        <v>7</v>
      </c>
      <c r="E267" s="9" t="str">
        <f>_xlfn.CONCAT(B267, RIGHT(_xlfn.CONCAT("0", D267), 2))</f>
        <v>BZ-Z_07</v>
      </c>
      <c r="G267" s="73" t="s">
        <v>2008</v>
      </c>
      <c r="AA267" s="9" t="b">
        <v>1</v>
      </c>
      <c r="AD267" s="9" t="b">
        <v>1</v>
      </c>
      <c r="AH267" s="9" t="b">
        <v>1</v>
      </c>
      <c r="AI267" s="9" t="b">
        <v>1</v>
      </c>
      <c r="AJ267" s="9" t="b">
        <v>1</v>
      </c>
      <c r="AK267" s="9" t="b">
        <v>1</v>
      </c>
      <c r="AL267" s="9" t="b">
        <v>1</v>
      </c>
      <c r="AM267" s="9" t="b">
        <v>1</v>
      </c>
      <c r="BB267" s="55">
        <v>94088</v>
      </c>
      <c r="BC267" s="55">
        <v>94089</v>
      </c>
      <c r="BD267" s="9">
        <v>4088</v>
      </c>
      <c r="BE267" s="9">
        <f>IF(BD267="", "", BD267+1)</f>
        <v>4089</v>
      </c>
      <c r="BF267" s="57" t="b">
        <f>AND(
OR(ISBLANK(AV267), AND(MOD(AV267, 10000) = BD267, QUOTIENT(AV267, 10000) = 6)),
OR(ISBLANK(AX267), AND(MOD(AX267, 10000) = BD267, QUOTIENT(AX267, 10000) = 7)),
OR(ISBLANK(AZ267), AND(MOD(AZ267, 10000) = BD267, QUOTIENT(AZ267, 10000) = 8)),
OR(ISBLANK(BB267), AND(MOD(BB267, 10000) = BD267, QUOTIENT(BB267, 10000) = 9))
)</f>
        <v>1</v>
      </c>
      <c r="BG267" s="57" t="b">
        <f>AND(
OR(ISBLANK(AW267), AND(MOD(AW267, 10000) = BE267, QUOTIENT(AW267, 10000) = 6)),
OR(ISBLANK(AY267), AND(MOD(AY267, 10000) = BE267, QUOTIENT(AY267, 10000) = 7)),
OR(ISBLANK(BA267), AND(MOD(BA267, 10000) = BE267, QUOTIENT(BA267, 10000) = 8)),
OR(ISBLANK(BC267), AND(MOD(BC267, 10000) = BE267, QUOTIENT(BC267, 10000) = 9))
)</f>
        <v>1</v>
      </c>
    </row>
    <row r="268" spans="1:59">
      <c r="A268" s="9" t="s">
        <v>149</v>
      </c>
      <c r="B268" s="9" t="s">
        <v>1109</v>
      </c>
      <c r="C268" s="9">
        <v>4</v>
      </c>
      <c r="D268" s="9">
        <v>7</v>
      </c>
      <c r="E268" s="9" t="str">
        <f>_xlfn.CONCAT(B268, RIGHT(_xlfn.CONCAT("0", D268), 2))</f>
        <v>BZ-4I07</v>
      </c>
      <c r="F268" s="9" t="s">
        <v>995</v>
      </c>
      <c r="G268" s="9" t="s">
        <v>655</v>
      </c>
      <c r="H268" s="9" t="s">
        <v>652</v>
      </c>
      <c r="J268" s="9" t="e">
        <f>MATCH($A268, 'Spells By School'!A:A, 0)</f>
        <v>#N/A</v>
      </c>
      <c r="K268" s="9" t="e">
        <f>MATCH($A268, 'Spells By School'!B:B, 0)</f>
        <v>#N/A</v>
      </c>
      <c r="L268" s="9" t="e">
        <f>MATCH($A268, 'Spells By School'!C:C, 0)</f>
        <v>#N/A</v>
      </c>
      <c r="M268" s="9" t="e">
        <f>MATCH($A268, 'Spells By School'!D:D, 0)</f>
        <v>#N/A</v>
      </c>
      <c r="N268" s="9" t="e">
        <f>MATCH($A268, 'Spells By School'!E:E, 0)</f>
        <v>#N/A</v>
      </c>
      <c r="O268" s="9" t="e">
        <f>MATCH($A268, 'Spells By School'!F:F, 0)</f>
        <v>#N/A</v>
      </c>
      <c r="P268" s="9">
        <f ca="1">MATCH($A268, 'Spells By School'!G:G, 0)</f>
        <v>21</v>
      </c>
      <c r="Q268" s="9" t="e">
        <f>MATCH($A268, 'Spells By School'!H:H, 0)</f>
        <v>#N/A</v>
      </c>
      <c r="R268" s="9" t="e">
        <f>MATCH($A268, 'Spells By School'!I:I, 0)</f>
        <v>#N/A</v>
      </c>
      <c r="S268" s="9" t="str">
        <f ca="1">IF(ISNA($J268), IF(ISNA($K268), IF(ISNA($L268), IF(ISNA($M268), IF(ISNA($N268), IF(ISNA($O268), IF(ISNA($P268), IF(ISNA($Q268), IF(ISNA($R268), "###error###", R$1),Q$1),P$1),O$1),N$1),M$1),L$1),K$1),J$1)</f>
        <v>Necromancy</v>
      </c>
      <c r="T268" s="9" t="str">
        <f ca="1">IF(ISNA($J268), IF(ISNA($K268), IF(ISNA($L268), IF(ISNA($M268), IF(ISNA($N268), IF(ISNA($O268), IF(ISNA($P268), IF(ISNA($Q268), IF(ISNA($R268), "###error###", "WM"),"IL"),"NE"),"EN"),"EV"),"TR"),"DI"),"CO"),"AB")</f>
        <v>NE</v>
      </c>
      <c r="U268" s="9">
        <f ca="1">IF(ISNA($J268), IF(ISNA($K268), IF(ISNA($L268), IF(ISNA($M268), IF(ISNA($N268), IF(ISNA($O268), IF(ISNA($P268), IF(ISNA($Q268), IF(ISNA($R268), "###error###", MATCH(A268, 'Wand Mapping'!J:J,0)),MATCH(A268, 'Wand Mapping'!I:I,0)),MATCH(A268, 'Wand Mapping'!H:H,0)),MATCH(A268, 'Wand Mapping'!G:G,0)),MATCH(A268, 'Wand Mapping'!F:F,0)),MATCH(A268, 'Wand Mapping'!E:E,0)),MATCH(A268, 'Wand Mapping'!D:D,0)),MATCH(A268, 'Wand Mapping'!C:C,0)),MATCH(A268, 'Wand Mapping'!B:B,0))</f>
        <v>26</v>
      </c>
      <c r="V268" s="9" t="str">
        <f ca="1">INDEX('Wand Mapping'!K:K, U268)</f>
        <v>wand_ai_240</v>
      </c>
      <c r="W268" s="9" t="str">
        <f ca="1">_xlfn.CONCAT(V268, "_", T268)</f>
        <v>wand_ai_240_NE</v>
      </c>
      <c r="Z268" s="9" t="str">
        <f ca="1">IF(ISBLANK(X268), W268, X268)</f>
        <v>wand_ai_240_NE</v>
      </c>
    </row>
    <row r="269" spans="1:59">
      <c r="A269" s="9" t="s">
        <v>619</v>
      </c>
      <c r="B269" s="9" t="s">
        <v>1110</v>
      </c>
      <c r="C269" s="9">
        <v>4</v>
      </c>
      <c r="D269" s="9">
        <v>7</v>
      </c>
      <c r="E269" s="9" t="str">
        <f>_xlfn.CONCAT(B269, RIGHT(_xlfn.CONCAT("0", D269), 2))</f>
        <v>BZ-4J07</v>
      </c>
      <c r="F269" s="9" t="s">
        <v>996</v>
      </c>
      <c r="G269" s="9" t="s">
        <v>655</v>
      </c>
      <c r="H269" s="9" t="s">
        <v>652</v>
      </c>
      <c r="J269" s="9" t="e">
        <f>MATCH($A269, 'Spells By School'!A:A, 0)</f>
        <v>#N/A</v>
      </c>
      <c r="K269" s="9">
        <f>MATCH($A269, 'Spells By School'!B:B, 0)</f>
        <v>3</v>
      </c>
      <c r="L269" s="9" t="e">
        <f>MATCH($A269, 'Spells By School'!C:C, 0)</f>
        <v>#N/A</v>
      </c>
      <c r="M269" s="9" t="e">
        <f>MATCH($A269, 'Spells By School'!D:D, 0)</f>
        <v>#N/A</v>
      </c>
      <c r="N269" s="9" t="e">
        <f>MATCH($A269, 'Spells By School'!E:E, 0)</f>
        <v>#N/A</v>
      </c>
      <c r="O269" s="9" t="e">
        <f>MATCH($A269, 'Spells By School'!F:F, 0)</f>
        <v>#N/A</v>
      </c>
      <c r="P269" s="9" t="e">
        <f ca="1">MATCH($A269, 'Spells By School'!G:G, 0)</f>
        <v>#N/A</v>
      </c>
      <c r="Q269" s="9" t="e">
        <f>MATCH($A269, 'Spells By School'!H:H, 0)</f>
        <v>#N/A</v>
      </c>
      <c r="R269" s="9" t="e">
        <f>MATCH($A269, 'Spells By School'!I:I, 0)</f>
        <v>#N/A</v>
      </c>
      <c r="S269" s="9" t="str">
        <f>IF(ISNA($J269), IF(ISNA($K269), IF(ISNA($L269), IF(ISNA($M269), IF(ISNA($N269), IF(ISNA($O269), IF(ISNA($P269), IF(ISNA($Q269), IF(ISNA($R269), "###error###", R$1),Q$1),P$1),O$1),N$1),M$1),L$1),K$1),J$1)</f>
        <v>Conjuration</v>
      </c>
      <c r="T269" s="9" t="str">
        <f>IF(ISNA($J269), IF(ISNA($K269), IF(ISNA($L269), IF(ISNA($M269), IF(ISNA($N269), IF(ISNA($O269), IF(ISNA($P269), IF(ISNA($Q269), IF(ISNA($R269), "###error###", "WM"),"IL"),"NE"),"EN"),"EV"),"TR"),"DI"),"CO"),"AB")</f>
        <v>CO</v>
      </c>
      <c r="U269" s="9">
        <f>IF(ISNA($J269), IF(ISNA($K269), IF(ISNA($L269), IF(ISNA($M269), IF(ISNA($N269), IF(ISNA($O269), IF(ISNA($P269), IF(ISNA($Q269), IF(ISNA($R269), "###error###", MATCH(A269, 'Wand Mapping'!J:J,0)),MATCH(A269, 'Wand Mapping'!I:I,0)),MATCH(A269, 'Wand Mapping'!H:H,0)),MATCH(A269, 'Wand Mapping'!G:G,0)),MATCH(A269, 'Wand Mapping'!F:F,0)),MATCH(A269, 'Wand Mapping'!E:E,0)),MATCH(A269, 'Wand Mapping'!D:D,0)),MATCH(A269, 'Wand Mapping'!C:C,0)),MATCH(A269, 'Wand Mapping'!B:B,0))</f>
        <v>99</v>
      </c>
      <c r="V269" s="9" t="str">
        <f>INDEX('Wand Mapping'!K:K, U269)</f>
        <v>wand_ai_970</v>
      </c>
      <c r="W269" s="9" t="str">
        <f>_xlfn.CONCAT(V269, "_", T269)</f>
        <v>wand_ai_970_CO</v>
      </c>
      <c r="Z269" s="9" t="str">
        <f>IF(ISBLANK(X269), W269, X269)</f>
        <v>wand_ai_970_CO</v>
      </c>
    </row>
    <row r="270" spans="1:59">
      <c r="A270" s="9" t="s">
        <v>447</v>
      </c>
      <c r="B270" s="9" t="s">
        <v>1111</v>
      </c>
      <c r="C270" s="9">
        <v>4</v>
      </c>
      <c r="D270" s="9">
        <v>7</v>
      </c>
      <c r="E270" s="9" t="str">
        <f>_xlfn.CONCAT(B270, RIGHT(_xlfn.CONCAT("0", D270), 2))</f>
        <v>BZ-4K07</v>
      </c>
      <c r="F270" s="9" t="s">
        <v>997</v>
      </c>
      <c r="G270" s="9" t="s">
        <v>655</v>
      </c>
      <c r="H270" s="9" t="s">
        <v>652</v>
      </c>
      <c r="J270" s="9">
        <f>MATCH($A270, 'Spells By School'!A:A, 0)</f>
        <v>18</v>
      </c>
      <c r="K270" s="9" t="e">
        <f>MATCH($A270, 'Spells By School'!B:B, 0)</f>
        <v>#N/A</v>
      </c>
      <c r="L270" s="9" t="e">
        <f>MATCH($A270, 'Spells By School'!C:C, 0)</f>
        <v>#N/A</v>
      </c>
      <c r="M270" s="9" t="e">
        <f>MATCH($A270, 'Spells By School'!D:D, 0)</f>
        <v>#N/A</v>
      </c>
      <c r="N270" s="9" t="e">
        <f>MATCH($A270, 'Spells By School'!E:E, 0)</f>
        <v>#N/A</v>
      </c>
      <c r="O270" s="9" t="e">
        <f>MATCH($A270, 'Spells By School'!F:F, 0)</f>
        <v>#N/A</v>
      </c>
      <c r="P270" s="9" t="e">
        <f ca="1">MATCH($A270, 'Spells By School'!G:G, 0)</f>
        <v>#N/A</v>
      </c>
      <c r="Q270" s="9" t="e">
        <f>MATCH($A270, 'Spells By School'!H:H, 0)</f>
        <v>#N/A</v>
      </c>
      <c r="R270" s="9" t="e">
        <f>MATCH($A270, 'Spells By School'!I:I, 0)</f>
        <v>#N/A</v>
      </c>
      <c r="S270" s="9" t="str">
        <f>IF(ISNA($J270), IF(ISNA($K270), IF(ISNA($L270), IF(ISNA($M270), IF(ISNA($N270), IF(ISNA($O270), IF(ISNA($P270), IF(ISNA($Q270), IF(ISNA($R270), "###error###", R$1),Q$1),P$1),O$1),N$1),M$1),L$1),K$1),J$1)</f>
        <v>Abjuration</v>
      </c>
      <c r="T270" s="9" t="str">
        <f>IF(ISNA($J270), IF(ISNA($K270), IF(ISNA($L270), IF(ISNA($M270), IF(ISNA($N270), IF(ISNA($O270), IF(ISNA($P270), IF(ISNA($Q270), IF(ISNA($R270), "###error###", "WM"),"IL"),"NE"),"EN"),"EV"),"TR"),"DI"),"CO"),"AB")</f>
        <v>AB</v>
      </c>
      <c r="U270" s="9">
        <f>IF(ISNA($J270), IF(ISNA($K270), IF(ISNA($L270), IF(ISNA($M270), IF(ISNA($N270), IF(ISNA($O270), IF(ISNA($P270), IF(ISNA($Q270), IF(ISNA($R270), "###error###", MATCH(A270, 'Wand Mapping'!J:J,0)),MATCH(A270, 'Wand Mapping'!I:I,0)),MATCH(A270, 'Wand Mapping'!H:H,0)),MATCH(A270, 'Wand Mapping'!G:G,0)),MATCH(A270, 'Wand Mapping'!F:F,0)),MATCH(A270, 'Wand Mapping'!E:E,0)),MATCH(A270, 'Wand Mapping'!D:D,0)),MATCH(A270, 'Wand Mapping'!C:C,0)),MATCH(A270, 'Wand Mapping'!B:B,0))</f>
        <v>73</v>
      </c>
      <c r="V270" s="9" t="str">
        <f>INDEX('Wand Mapping'!K:K, U270)</f>
        <v>wand_ai_710</v>
      </c>
      <c r="W270" s="9" t="str">
        <f>_xlfn.CONCAT(V270, "_", T270)</f>
        <v>wand_ai_710_AB</v>
      </c>
      <c r="Z270" s="9" t="str">
        <f>IF(ISBLANK(X270), W270, X270)</f>
        <v>wand_ai_710_AB</v>
      </c>
    </row>
    <row r="271" spans="1:59">
      <c r="A271" s="9" t="s">
        <v>86</v>
      </c>
      <c r="B271" s="9" t="s">
        <v>1112</v>
      </c>
      <c r="C271" s="9">
        <v>4</v>
      </c>
      <c r="D271" s="9">
        <v>7</v>
      </c>
      <c r="E271" s="9" t="str">
        <f>_xlfn.CONCAT(B271, RIGHT(_xlfn.CONCAT("0", D271), 2))</f>
        <v>BZ-4L07</v>
      </c>
      <c r="F271" s="9" t="s">
        <v>998</v>
      </c>
      <c r="G271" s="9" t="s">
        <v>655</v>
      </c>
      <c r="H271" s="9" t="s">
        <v>652</v>
      </c>
      <c r="J271" s="9" t="e">
        <f>MATCH($A271, 'Spells By School'!A:A, 0)</f>
        <v>#N/A</v>
      </c>
      <c r="K271" s="9" t="e">
        <f>MATCH($A271, 'Spells By School'!B:B, 0)</f>
        <v>#N/A</v>
      </c>
      <c r="L271" s="9" t="e">
        <f>MATCH($A271, 'Spells By School'!C:C, 0)</f>
        <v>#N/A</v>
      </c>
      <c r="M271" s="9" t="e">
        <f>MATCH($A271, 'Spells By School'!D:D, 0)</f>
        <v>#N/A</v>
      </c>
      <c r="N271" s="9" t="e">
        <f>MATCH($A271, 'Spells By School'!E:E, 0)</f>
        <v>#N/A</v>
      </c>
      <c r="O271" s="9" t="e">
        <f>MATCH($A271, 'Spells By School'!F:F, 0)</f>
        <v>#N/A</v>
      </c>
      <c r="P271" s="9">
        <f ca="1">MATCH($A271, 'Spells By School'!G:G, 0)</f>
        <v>50</v>
      </c>
      <c r="Q271" s="9" t="e">
        <f>MATCH($A271, 'Spells By School'!H:H, 0)</f>
        <v>#N/A</v>
      </c>
      <c r="R271" s="9" t="e">
        <f>MATCH($A271, 'Spells By School'!I:I, 0)</f>
        <v>#N/A</v>
      </c>
      <c r="S271" s="9" t="str">
        <f ca="1">IF(ISNA($J271), IF(ISNA($K271), IF(ISNA($L271), IF(ISNA($M271), IF(ISNA($N271), IF(ISNA($O271), IF(ISNA($P271), IF(ISNA($Q271), IF(ISNA($R271), "###error###", R$1),Q$1),P$1),O$1),N$1),M$1),L$1),K$1),J$1)</f>
        <v>Necromancy</v>
      </c>
      <c r="T271" s="9" t="str">
        <f ca="1">IF(ISNA($J271), IF(ISNA($K271), IF(ISNA($L271), IF(ISNA($M271), IF(ISNA($N271), IF(ISNA($O271), IF(ISNA($P271), IF(ISNA($Q271), IF(ISNA($R271), "###error###", "WM"),"IL"),"NE"),"EN"),"EV"),"TR"),"DI"),"CO"),"AB")</f>
        <v>NE</v>
      </c>
      <c r="U271" s="9">
        <f ca="1">IF(ISNA($J271), IF(ISNA($K271), IF(ISNA($L271), IF(ISNA($M271), IF(ISNA($N271), IF(ISNA($O271), IF(ISNA($P271), IF(ISNA($Q271), IF(ISNA($R271), "###error###", MATCH(A271, 'Wand Mapping'!J:J,0)),MATCH(A271, 'Wand Mapping'!I:I,0)),MATCH(A271, 'Wand Mapping'!H:H,0)),MATCH(A271, 'Wand Mapping'!G:G,0)),MATCH(A271, 'Wand Mapping'!F:F,0)),MATCH(A271, 'Wand Mapping'!E:E,0)),MATCH(A271, 'Wand Mapping'!D:D,0)),MATCH(A271, 'Wand Mapping'!C:C,0)),MATCH(A271, 'Wand Mapping'!B:B,0))</f>
        <v>15</v>
      </c>
      <c r="V271" s="9" t="str">
        <f ca="1">INDEX('Wand Mapping'!K:K, U271)</f>
        <v>wand_ai_130</v>
      </c>
      <c r="W271" s="9" t="str">
        <f ca="1">_xlfn.CONCAT(V271, "_", T271)</f>
        <v>wand_ai_130_NE</v>
      </c>
      <c r="Z271" s="9" t="str">
        <f ca="1">IF(ISBLANK(X271), W271, X271)</f>
        <v>wand_ai_130_NE</v>
      </c>
    </row>
    <row r="272" spans="1:59">
      <c r="A272" s="9" t="s">
        <v>561</v>
      </c>
      <c r="B272" s="9" t="s">
        <v>1113</v>
      </c>
      <c r="C272" s="9">
        <v>4</v>
      </c>
      <c r="D272" s="9">
        <v>7</v>
      </c>
      <c r="E272" s="9" t="str">
        <f>_xlfn.CONCAT(B272, RIGHT(_xlfn.CONCAT("0", D272), 2))</f>
        <v>BZ-4M07</v>
      </c>
      <c r="F272" s="9" t="s">
        <v>999</v>
      </c>
      <c r="G272" s="9" t="s">
        <v>655</v>
      </c>
      <c r="H272" s="9" t="s">
        <v>652</v>
      </c>
      <c r="J272" s="9" t="e">
        <f>MATCH($A272, 'Spells By School'!A:A, 0)</f>
        <v>#N/A</v>
      </c>
      <c r="K272" s="9" t="e">
        <f>MATCH($A272, 'Spells By School'!B:B, 0)</f>
        <v>#N/A</v>
      </c>
      <c r="L272" s="9" t="e">
        <f>MATCH($A272, 'Spells By School'!C:C, 0)</f>
        <v>#N/A</v>
      </c>
      <c r="M272" s="9" t="e">
        <f>MATCH($A272, 'Spells By School'!D:D, 0)</f>
        <v>#N/A</v>
      </c>
      <c r="N272" s="9" t="e">
        <f>MATCH($A272, 'Spells By School'!E:E, 0)</f>
        <v>#N/A</v>
      </c>
      <c r="O272" s="9">
        <f>MATCH($A272, 'Spells By School'!F:F, 0)</f>
        <v>39</v>
      </c>
      <c r="P272" s="9" t="e">
        <f ca="1">MATCH($A272, 'Spells By School'!G:G, 0)</f>
        <v>#N/A</v>
      </c>
      <c r="Q272" s="9" t="e">
        <f>MATCH($A272, 'Spells By School'!H:H, 0)</f>
        <v>#N/A</v>
      </c>
      <c r="R272" s="9" t="e">
        <f>MATCH($A272, 'Spells By School'!I:I, 0)</f>
        <v>#N/A</v>
      </c>
      <c r="S272" s="9" t="str">
        <f>IF(ISNA($J272), IF(ISNA($K272), IF(ISNA($L272), IF(ISNA($M272), IF(ISNA($N272), IF(ISNA($O272), IF(ISNA($P272), IF(ISNA($Q272), IF(ISNA($R272), "###error###", R$1),Q$1),P$1),O$1),N$1),M$1),L$1),K$1),J$1)</f>
        <v>Enchantment</v>
      </c>
      <c r="T272" s="9" t="str">
        <f>IF(ISNA($J272), IF(ISNA($K272), IF(ISNA($L272), IF(ISNA($M272), IF(ISNA($N272), IF(ISNA($O272), IF(ISNA($P272), IF(ISNA($Q272), IF(ISNA($R272), "###error###", "WM"),"IL"),"NE"),"EN"),"EV"),"TR"),"DI"),"CO"),"AB")</f>
        <v>EN</v>
      </c>
      <c r="U272" s="9">
        <f>IF(ISNA($J272), IF(ISNA($K272), IF(ISNA($L272), IF(ISNA($M272), IF(ISNA($N272), IF(ISNA($O272), IF(ISNA($P272), IF(ISNA($Q272), IF(ISNA($R272), "###error###", MATCH(A272, 'Wand Mapping'!J:J,0)),MATCH(A272, 'Wand Mapping'!I:I,0)),MATCH(A272, 'Wand Mapping'!H:H,0)),MATCH(A272, 'Wand Mapping'!G:G,0)),MATCH(A272, 'Wand Mapping'!F:F,0)),MATCH(A272, 'Wand Mapping'!E:E,0)),MATCH(A272, 'Wand Mapping'!D:D,0)),MATCH(A272, 'Wand Mapping'!C:C,0)),MATCH(A272, 'Wand Mapping'!B:B,0))</f>
        <v>89</v>
      </c>
      <c r="V272" s="9" t="str">
        <f>INDEX('Wand Mapping'!K:K, U272)</f>
        <v>wand_ai_870</v>
      </c>
      <c r="W272" s="9" t="str">
        <f>_xlfn.CONCAT(V272, "_", T272)</f>
        <v>wand_ai_870_EN</v>
      </c>
      <c r="Z272" s="9" t="str">
        <f>IF(ISBLANK(X272), W272, X272)</f>
        <v>wand_ai_870_EN</v>
      </c>
    </row>
    <row r="273" spans="1:26">
      <c r="A273" s="9" t="s">
        <v>438</v>
      </c>
      <c r="B273" s="9" t="s">
        <v>1114</v>
      </c>
      <c r="C273" s="9">
        <v>4</v>
      </c>
      <c r="D273" s="9">
        <v>7</v>
      </c>
      <c r="E273" s="9" t="str">
        <f>_xlfn.CONCAT(B273, RIGHT(_xlfn.CONCAT("0", D273), 2))</f>
        <v>BZ-4N07</v>
      </c>
      <c r="F273" s="9" t="s">
        <v>1000</v>
      </c>
      <c r="G273" s="9" t="s">
        <v>655</v>
      </c>
      <c r="H273" s="9" t="s">
        <v>652</v>
      </c>
      <c r="J273" s="9" t="e">
        <f>MATCH($A273, 'Spells By School'!A:A, 0)</f>
        <v>#N/A</v>
      </c>
      <c r="K273" s="9" t="e">
        <f>MATCH($A273, 'Spells By School'!B:B, 0)</f>
        <v>#N/A</v>
      </c>
      <c r="L273" s="9" t="e">
        <f>MATCH($A273, 'Spells By School'!C:C, 0)</f>
        <v>#N/A</v>
      </c>
      <c r="M273" s="9" t="e">
        <f>MATCH($A273, 'Spells By School'!D:D, 0)</f>
        <v>#N/A</v>
      </c>
      <c r="N273" s="9" t="e">
        <f>MATCH($A273, 'Spells By School'!E:E, 0)</f>
        <v>#N/A</v>
      </c>
      <c r="O273" s="9">
        <f>MATCH($A273, 'Spells By School'!F:F, 0)</f>
        <v>13</v>
      </c>
      <c r="P273" s="9" t="e">
        <f ca="1">MATCH($A273, 'Spells By School'!G:G, 0)</f>
        <v>#N/A</v>
      </c>
      <c r="Q273" s="9" t="e">
        <f>MATCH($A273, 'Spells By School'!H:H, 0)</f>
        <v>#N/A</v>
      </c>
      <c r="R273" s="9" t="e">
        <f>MATCH($A273, 'Spells By School'!I:I, 0)</f>
        <v>#N/A</v>
      </c>
      <c r="S273" s="9" t="str">
        <f>IF(ISNA($J273), IF(ISNA($K273), IF(ISNA($L273), IF(ISNA($M273), IF(ISNA($N273), IF(ISNA($O273), IF(ISNA($P273), IF(ISNA($Q273), IF(ISNA($R273), "###error###", R$1),Q$1),P$1),O$1),N$1),M$1),L$1),K$1),J$1)</f>
        <v>Enchantment</v>
      </c>
      <c r="T273" s="9" t="str">
        <f>IF(ISNA($J273), IF(ISNA($K273), IF(ISNA($L273), IF(ISNA($M273), IF(ISNA($N273), IF(ISNA($O273), IF(ISNA($P273), IF(ISNA($Q273), IF(ISNA($R273), "###error###", "WM"),"IL"),"NE"),"EN"),"EV"),"TR"),"DI"),"CO"),"AB")</f>
        <v>EN</v>
      </c>
      <c r="U273" s="9">
        <f>IF(ISNA($J273), IF(ISNA($K273), IF(ISNA($L273), IF(ISNA($M273), IF(ISNA($N273), IF(ISNA($O273), IF(ISNA($P273), IF(ISNA($Q273), IF(ISNA($R273), "###error###", MATCH(A273, 'Wand Mapping'!J:J,0)),MATCH(A273, 'Wand Mapping'!I:I,0)),MATCH(A273, 'Wand Mapping'!H:H,0)),MATCH(A273, 'Wand Mapping'!G:G,0)),MATCH(A273, 'Wand Mapping'!F:F,0)),MATCH(A273, 'Wand Mapping'!E:E,0)),MATCH(A273, 'Wand Mapping'!D:D,0)),MATCH(A273, 'Wand Mapping'!C:C,0)),MATCH(A273, 'Wand Mapping'!B:B,0))</f>
        <v>71</v>
      </c>
      <c r="V273" s="9" t="str">
        <f>INDEX('Wand Mapping'!K:K, U273)</f>
        <v>wand_ai_690</v>
      </c>
      <c r="W273" s="9" t="str">
        <f>_xlfn.CONCAT(V273, "_", T273)</f>
        <v>wand_ai_690_EN</v>
      </c>
      <c r="Z273" s="9" t="str">
        <f>IF(ISBLANK(X273), W273, X273)</f>
        <v>wand_ai_690_EN</v>
      </c>
    </row>
    <row r="274" spans="1:26">
      <c r="A274" s="9" t="s">
        <v>1013</v>
      </c>
      <c r="B274" s="9" t="s">
        <v>1115</v>
      </c>
      <c r="C274" s="9">
        <v>4</v>
      </c>
      <c r="D274" s="9">
        <v>7</v>
      </c>
      <c r="E274" s="9" t="str">
        <f>_xlfn.CONCAT(B274, RIGHT(_xlfn.CONCAT("0", D274), 2))</f>
        <v>BZ-4O07</v>
      </c>
      <c r="F274" s="9" t="s">
        <v>1001</v>
      </c>
      <c r="G274" s="9" t="s">
        <v>655</v>
      </c>
      <c r="H274" s="9" t="s">
        <v>652</v>
      </c>
      <c r="J274" s="9" t="e">
        <f>MATCH($A274, 'Spells By School'!A:A, 0)</f>
        <v>#N/A</v>
      </c>
      <c r="K274" s="9" t="e">
        <f>MATCH($A274, 'Spells By School'!B:B, 0)</f>
        <v>#N/A</v>
      </c>
      <c r="L274" s="9" t="e">
        <f>MATCH($A274, 'Spells By School'!C:C, 0)</f>
        <v>#N/A</v>
      </c>
      <c r="M274" s="9" t="e">
        <f>MATCH($A274, 'Spells By School'!D:D, 0)</f>
        <v>#N/A</v>
      </c>
      <c r="N274" s="9" t="e">
        <f>MATCH($A274, 'Spells By School'!E:E, 0)</f>
        <v>#N/A</v>
      </c>
      <c r="O274" s="9" t="e">
        <f>MATCH($A274, 'Spells By School'!F:F, 0)</f>
        <v>#N/A</v>
      </c>
      <c r="P274" s="9" t="e">
        <f ca="1">MATCH($A274, 'Spells By School'!G:G, 0)</f>
        <v>#N/A</v>
      </c>
      <c r="Q274" s="9" t="e">
        <f>MATCH($A274, 'Spells By School'!H:H, 0)</f>
        <v>#N/A</v>
      </c>
      <c r="R274" s="9" t="e">
        <f>MATCH($A274, 'Spells By School'!I:I, 0)</f>
        <v>#N/A</v>
      </c>
      <c r="S274" s="9" t="str">
        <f ca="1">IF(ISNA($J274), IF(ISNA($K274), IF(ISNA($L274), IF(ISNA($M274), IF(ISNA($N274), IF(ISNA($O274), IF(ISNA($P274), IF(ISNA($Q274), IF(ISNA($R274), "###error###", R$1),Q$1),P$1),O$1),N$1),M$1),L$1),K$1),J$1)</f>
        <v>###error###</v>
      </c>
      <c r="T274" s="9" t="str">
        <f ca="1">IF(ISNA($J274), IF(ISNA($K274), IF(ISNA($L274), IF(ISNA($M274), IF(ISNA($N274), IF(ISNA($O274), IF(ISNA($P274), IF(ISNA($Q274), IF(ISNA($R274), "###error###", "WM"),"IL"),"NE"),"EN"),"EV"),"TR"),"DI"),"CO"),"AB")</f>
        <v>###error###</v>
      </c>
      <c r="U274" s="9" t="str">
        <f ca="1">IF(ISNA($J274), IF(ISNA($K274), IF(ISNA($L274), IF(ISNA($M274), IF(ISNA($N274), IF(ISNA($O274), IF(ISNA($P274), IF(ISNA($Q274), IF(ISNA($R274), "###error###", MATCH(A274, 'Wand Mapping'!J:J,0)),MATCH(A274, 'Wand Mapping'!I:I,0)),MATCH(A274, 'Wand Mapping'!H:H,0)),MATCH(A274, 'Wand Mapping'!G:G,0)),MATCH(A274, 'Wand Mapping'!F:F,0)),MATCH(A274, 'Wand Mapping'!E:E,0)),MATCH(A274, 'Wand Mapping'!D:D,0)),MATCH(A274, 'Wand Mapping'!C:C,0)),MATCH(A274, 'Wand Mapping'!B:B,0))</f>
        <v>###error###</v>
      </c>
      <c r="V274" s="9" t="e">
        <f ca="1">INDEX('Wand Mapping'!K:K, U274)</f>
        <v>#VALUE!</v>
      </c>
      <c r="W274" s="9" t="e">
        <f ca="1">_xlfn.CONCAT(V274, "_", T274)</f>
        <v>#VALUE!</v>
      </c>
      <c r="X274" s="9" t="s">
        <v>1945</v>
      </c>
      <c r="Y274" s="9" t="s">
        <v>51</v>
      </c>
      <c r="Z274" s="9" t="str">
        <f>IF(ISBLANK(X274), W274, X274)</f>
        <v>wand_ai_080_AB</v>
      </c>
    </row>
    <row r="275" spans="1:26">
      <c r="A275" s="9" t="s">
        <v>618</v>
      </c>
      <c r="B275" s="9" t="s">
        <v>1116</v>
      </c>
      <c r="C275" s="9">
        <v>4</v>
      </c>
      <c r="D275" s="9">
        <v>7</v>
      </c>
      <c r="E275" s="9" t="str">
        <f>_xlfn.CONCAT(B275, RIGHT(_xlfn.CONCAT("0", D275), 2))</f>
        <v>BZ-4P07</v>
      </c>
      <c r="F275" s="9" t="s">
        <v>1002</v>
      </c>
      <c r="G275" s="9" t="s">
        <v>655</v>
      </c>
      <c r="H275" s="9" t="s">
        <v>652</v>
      </c>
      <c r="J275" s="9">
        <f>MATCH($A275, 'Spells By School'!A:A, 0)</f>
        <v>45</v>
      </c>
      <c r="K275" s="9" t="e">
        <f>MATCH($A275, 'Spells By School'!B:B, 0)</f>
        <v>#N/A</v>
      </c>
      <c r="L275" s="9" t="e">
        <f>MATCH($A275, 'Spells By School'!C:C, 0)</f>
        <v>#N/A</v>
      </c>
      <c r="M275" s="9" t="e">
        <f>MATCH($A275, 'Spells By School'!D:D, 0)</f>
        <v>#N/A</v>
      </c>
      <c r="N275" s="9" t="e">
        <f>MATCH($A275, 'Spells By School'!E:E, 0)</f>
        <v>#N/A</v>
      </c>
      <c r="O275" s="9" t="e">
        <f>MATCH($A275, 'Spells By School'!F:F, 0)</f>
        <v>#N/A</v>
      </c>
      <c r="P275" s="9" t="e">
        <f ca="1">MATCH($A275, 'Spells By School'!G:G, 0)</f>
        <v>#N/A</v>
      </c>
      <c r="Q275" s="9" t="e">
        <f>MATCH($A275, 'Spells By School'!H:H, 0)</f>
        <v>#N/A</v>
      </c>
      <c r="R275" s="9" t="e">
        <f>MATCH($A275, 'Spells By School'!I:I, 0)</f>
        <v>#N/A</v>
      </c>
      <c r="S275" s="9" t="str">
        <f>IF(ISNA($J275), IF(ISNA($K275), IF(ISNA($L275), IF(ISNA($M275), IF(ISNA($N275), IF(ISNA($O275), IF(ISNA($P275), IF(ISNA($Q275), IF(ISNA($R275), "###error###", R$1),Q$1),P$1),O$1),N$1),M$1),L$1),K$1),J$1)</f>
        <v>Abjuration</v>
      </c>
      <c r="T275" s="9" t="str">
        <f>IF(ISNA($J275), IF(ISNA($K275), IF(ISNA($L275), IF(ISNA($M275), IF(ISNA($N275), IF(ISNA($O275), IF(ISNA($P275), IF(ISNA($Q275), IF(ISNA($R275), "###error###", "WM"),"IL"),"NE"),"EN"),"EV"),"TR"),"DI"),"CO"),"AB")</f>
        <v>AB</v>
      </c>
      <c r="U275" s="9">
        <f>IF(ISNA($J275), IF(ISNA($K275), IF(ISNA($L275), IF(ISNA($M275), IF(ISNA($N275), IF(ISNA($O275), IF(ISNA($P275), IF(ISNA($Q275), IF(ISNA($R275), "###error###", MATCH(A275, 'Wand Mapping'!J:J,0)),MATCH(A275, 'Wand Mapping'!I:I,0)),MATCH(A275, 'Wand Mapping'!H:H,0)),MATCH(A275, 'Wand Mapping'!G:G,0)),MATCH(A275, 'Wand Mapping'!F:F,0)),MATCH(A275, 'Wand Mapping'!E:E,0)),MATCH(A275, 'Wand Mapping'!D:D,0)),MATCH(A275, 'Wand Mapping'!C:C,0)),MATCH(A275, 'Wand Mapping'!B:B,0))</f>
        <v>99</v>
      </c>
      <c r="V275" s="9" t="str">
        <f>INDEX('Wand Mapping'!K:K, U275)</f>
        <v>wand_ai_970</v>
      </c>
      <c r="W275" s="9" t="str">
        <f>_xlfn.CONCAT(V275, "_", T275)</f>
        <v>wand_ai_970_AB</v>
      </c>
      <c r="Z275" s="9" t="str">
        <f>IF(ISBLANK(X275), W275, X275)</f>
        <v>wand_ai_970_AB</v>
      </c>
    </row>
    <row r="276" spans="1:26">
      <c r="A276" s="9" t="s">
        <v>285</v>
      </c>
      <c r="B276" s="9" t="s">
        <v>1117</v>
      </c>
      <c r="C276" s="9">
        <v>4</v>
      </c>
      <c r="D276" s="9">
        <v>7</v>
      </c>
      <c r="E276" s="9" t="str">
        <f>_xlfn.CONCAT(B276, RIGHT(_xlfn.CONCAT("0", D276), 2))</f>
        <v>BZ-4Q07</v>
      </c>
      <c r="F276" s="9" t="s">
        <v>1003</v>
      </c>
      <c r="G276" s="9" t="s">
        <v>655</v>
      </c>
      <c r="H276" s="9" t="s">
        <v>652</v>
      </c>
      <c r="J276" s="9" t="e">
        <f>MATCH($A276, 'Spells By School'!A:A, 0)</f>
        <v>#N/A</v>
      </c>
      <c r="K276" s="9" t="e">
        <f>MATCH($A276, 'Spells By School'!B:B, 0)</f>
        <v>#N/A</v>
      </c>
      <c r="L276" s="9" t="e">
        <f>MATCH($A276, 'Spells By School'!C:C, 0)</f>
        <v>#N/A</v>
      </c>
      <c r="M276" s="9" t="e">
        <f>MATCH($A276, 'Spells By School'!D:D, 0)</f>
        <v>#N/A</v>
      </c>
      <c r="N276" s="9" t="e">
        <f>MATCH($A276, 'Spells By School'!E:E, 0)</f>
        <v>#N/A</v>
      </c>
      <c r="O276" s="9" t="e">
        <f>MATCH($A276, 'Spells By School'!F:F, 0)</f>
        <v>#N/A</v>
      </c>
      <c r="P276" s="9">
        <f ca="1">MATCH($A276, 'Spells By School'!G:G, 0)</f>
        <v>25</v>
      </c>
      <c r="Q276" s="9" t="e">
        <f>MATCH($A276, 'Spells By School'!H:H, 0)</f>
        <v>#N/A</v>
      </c>
      <c r="R276" s="9" t="e">
        <f>MATCH($A276, 'Spells By School'!I:I, 0)</f>
        <v>#N/A</v>
      </c>
      <c r="S276" s="9" t="str">
        <f ca="1">IF(ISNA($J276), IF(ISNA($K276), IF(ISNA($L276), IF(ISNA($M276), IF(ISNA($N276), IF(ISNA($O276), IF(ISNA($P276), IF(ISNA($Q276), IF(ISNA($R276), "###error###", R$1),Q$1),P$1),O$1),N$1),M$1),L$1),K$1),J$1)</f>
        <v>Necromancy</v>
      </c>
      <c r="T276" s="9" t="str">
        <f ca="1">IF(ISNA($J276), IF(ISNA($K276), IF(ISNA($L276), IF(ISNA($M276), IF(ISNA($N276), IF(ISNA($O276), IF(ISNA($P276), IF(ISNA($Q276), IF(ISNA($R276), "###error###", "WM"),"IL"),"NE"),"EN"),"EV"),"TR"),"DI"),"CO"),"AB")</f>
        <v>NE</v>
      </c>
      <c r="U276" s="9">
        <f ca="1">IF(ISNA($J276), IF(ISNA($K276), IF(ISNA($L276), IF(ISNA($M276), IF(ISNA($N276), IF(ISNA($O276), IF(ISNA($P276), IF(ISNA($Q276), IF(ISNA($R276), "###error###", MATCH(A276, 'Wand Mapping'!J:J,0)),MATCH(A276, 'Wand Mapping'!I:I,0)),MATCH(A276, 'Wand Mapping'!H:H,0)),MATCH(A276, 'Wand Mapping'!G:G,0)),MATCH(A276, 'Wand Mapping'!F:F,0)),MATCH(A276, 'Wand Mapping'!E:E,0)),MATCH(A276, 'Wand Mapping'!D:D,0)),MATCH(A276, 'Wand Mapping'!C:C,0)),MATCH(A276, 'Wand Mapping'!B:B,0))</f>
        <v>47</v>
      </c>
      <c r="V276" s="9" t="str">
        <f ca="1">INDEX('Wand Mapping'!K:K, U276)</f>
        <v>wand_ai_450</v>
      </c>
      <c r="W276" s="9" t="str">
        <f ca="1">_xlfn.CONCAT(V276, "_", T276)</f>
        <v>wand_ai_450_NE</v>
      </c>
      <c r="Z276" s="9" t="str">
        <f ca="1">IF(ISBLANK(X276), W276, X276)</f>
        <v>wand_ai_450_NE</v>
      </c>
    </row>
    <row r="277" spans="1:26">
      <c r="A277" s="9" t="s">
        <v>460</v>
      </c>
      <c r="B277" s="9" t="s">
        <v>1118</v>
      </c>
      <c r="C277" s="9">
        <v>4</v>
      </c>
      <c r="D277" s="9">
        <v>7</v>
      </c>
      <c r="E277" s="9" t="str">
        <f>_xlfn.CONCAT(B277, RIGHT(_xlfn.CONCAT("0", D277), 2))</f>
        <v>BZ-4R07</v>
      </c>
      <c r="F277" s="9" t="s">
        <v>1004</v>
      </c>
      <c r="G277" s="9" t="s">
        <v>655</v>
      </c>
      <c r="H277" s="9" t="s">
        <v>652</v>
      </c>
      <c r="J277" s="9" t="e">
        <f>MATCH($A277, 'Spells By School'!A:A, 0)</f>
        <v>#N/A</v>
      </c>
      <c r="K277" s="9">
        <f>MATCH($A277, 'Spells By School'!B:B, 0)</f>
        <v>10</v>
      </c>
      <c r="L277" s="9" t="e">
        <f>MATCH($A277, 'Spells By School'!C:C, 0)</f>
        <v>#N/A</v>
      </c>
      <c r="M277" s="9" t="e">
        <f>MATCH($A277, 'Spells By School'!D:D, 0)</f>
        <v>#N/A</v>
      </c>
      <c r="N277" s="9" t="e">
        <f>MATCH($A277, 'Spells By School'!E:E, 0)</f>
        <v>#N/A</v>
      </c>
      <c r="O277" s="9" t="e">
        <f>MATCH($A277, 'Spells By School'!F:F, 0)</f>
        <v>#N/A</v>
      </c>
      <c r="P277" s="9" t="e">
        <f ca="1">MATCH($A277, 'Spells By School'!G:G, 0)</f>
        <v>#N/A</v>
      </c>
      <c r="Q277" s="9" t="e">
        <f>MATCH($A277, 'Spells By School'!H:H, 0)</f>
        <v>#N/A</v>
      </c>
      <c r="R277" s="9" t="e">
        <f>MATCH($A277, 'Spells By School'!I:I, 0)</f>
        <v>#N/A</v>
      </c>
      <c r="S277" s="9" t="str">
        <f>IF(ISNA($J277), IF(ISNA($K277), IF(ISNA($L277), IF(ISNA($M277), IF(ISNA($N277), IF(ISNA($O277), IF(ISNA($P277), IF(ISNA($Q277), IF(ISNA($R277), "###error###", R$1),Q$1),P$1),O$1),N$1),M$1),L$1),K$1),J$1)</f>
        <v>Conjuration</v>
      </c>
      <c r="T277" s="9" t="str">
        <f>IF(ISNA($J277), IF(ISNA($K277), IF(ISNA($L277), IF(ISNA($M277), IF(ISNA($N277), IF(ISNA($O277), IF(ISNA($P277), IF(ISNA($Q277), IF(ISNA($R277), "###error###", "WM"),"IL"),"NE"),"EN"),"EV"),"TR"),"DI"),"CO"),"AB")</f>
        <v>CO</v>
      </c>
      <c r="U277" s="9">
        <f>IF(ISNA($J277), IF(ISNA($K277), IF(ISNA($L277), IF(ISNA($M277), IF(ISNA($N277), IF(ISNA($O277), IF(ISNA($P277), IF(ISNA($Q277), IF(ISNA($R277), "###error###", MATCH(A277, 'Wand Mapping'!J:J,0)),MATCH(A277, 'Wand Mapping'!I:I,0)),MATCH(A277, 'Wand Mapping'!H:H,0)),MATCH(A277, 'Wand Mapping'!G:G,0)),MATCH(A277, 'Wand Mapping'!F:F,0)),MATCH(A277, 'Wand Mapping'!E:E,0)),MATCH(A277, 'Wand Mapping'!D:D,0)),MATCH(A277, 'Wand Mapping'!C:C,0)),MATCH(A277, 'Wand Mapping'!B:B,0))</f>
        <v>75</v>
      </c>
      <c r="V277" s="9" t="str">
        <f>INDEX('Wand Mapping'!K:K, U277)</f>
        <v>wand_ai_730</v>
      </c>
      <c r="W277" s="9" t="str">
        <f>_xlfn.CONCAT(V277, "_", T277)</f>
        <v>wand_ai_730_CO</v>
      </c>
      <c r="Z277" s="9" t="str">
        <f>IF(ISBLANK(X277), W277, X277)</f>
        <v>wand_ai_730_CO</v>
      </c>
    </row>
    <row r="278" spans="1:26">
      <c r="A278" s="9" t="s">
        <v>424</v>
      </c>
      <c r="B278" s="9" t="s">
        <v>1119</v>
      </c>
      <c r="C278" s="9">
        <v>4</v>
      </c>
      <c r="D278" s="9">
        <v>7</v>
      </c>
      <c r="E278" s="9" t="str">
        <f>_xlfn.CONCAT(B278, RIGHT(_xlfn.CONCAT("0", D278), 2))</f>
        <v>BZ-4S07</v>
      </c>
      <c r="F278" s="9" t="s">
        <v>1005</v>
      </c>
      <c r="G278" s="9" t="s">
        <v>655</v>
      </c>
      <c r="H278" s="9" t="s">
        <v>652</v>
      </c>
      <c r="J278" s="9" t="e">
        <f>MATCH($A278, 'Spells By School'!A:A, 0)</f>
        <v>#N/A</v>
      </c>
      <c r="K278" s="9" t="e">
        <f>MATCH($A278, 'Spells By School'!B:B, 0)</f>
        <v>#N/A</v>
      </c>
      <c r="L278" s="9" t="e">
        <f>MATCH($A278, 'Spells By School'!C:C, 0)</f>
        <v>#N/A</v>
      </c>
      <c r="M278" s="9" t="e">
        <f>MATCH($A278, 'Spells By School'!D:D, 0)</f>
        <v>#N/A</v>
      </c>
      <c r="N278" s="9" t="e">
        <f>MATCH($A278, 'Spells By School'!E:E, 0)</f>
        <v>#N/A</v>
      </c>
      <c r="O278" s="9" t="e">
        <f>MATCH($A278, 'Spells By School'!F:F, 0)</f>
        <v>#N/A</v>
      </c>
      <c r="P278" s="9">
        <f ca="1">MATCH($A278, 'Spells By School'!G:G, 0)</f>
        <v>52</v>
      </c>
      <c r="Q278" s="9" t="e">
        <f>MATCH($A278, 'Spells By School'!H:H, 0)</f>
        <v>#N/A</v>
      </c>
      <c r="R278" s="9" t="e">
        <f>MATCH($A278, 'Spells By School'!I:I, 0)</f>
        <v>#N/A</v>
      </c>
      <c r="S278" s="9" t="str">
        <f ca="1">IF(ISNA($J278), IF(ISNA($K278), IF(ISNA($L278), IF(ISNA($M278), IF(ISNA($N278), IF(ISNA($O278), IF(ISNA($P278), IF(ISNA($Q278), IF(ISNA($R278), "###error###", R$1),Q$1),P$1),O$1),N$1),M$1),L$1),K$1),J$1)</f>
        <v>Necromancy</v>
      </c>
      <c r="T278" s="9" t="str">
        <f ca="1">IF(ISNA($J278), IF(ISNA($K278), IF(ISNA($L278), IF(ISNA($M278), IF(ISNA($N278), IF(ISNA($O278), IF(ISNA($P278), IF(ISNA($Q278), IF(ISNA($R278), "###error###", "WM"),"IL"),"NE"),"EN"),"EV"),"TR"),"DI"),"CO"),"AB")</f>
        <v>NE</v>
      </c>
      <c r="U278" s="9">
        <f ca="1">IF(ISNA($J278), IF(ISNA($K278), IF(ISNA($L278), IF(ISNA($M278), IF(ISNA($N278), IF(ISNA($O278), IF(ISNA($P278), IF(ISNA($Q278), IF(ISNA($R278), "###error###", MATCH(A278, 'Wand Mapping'!J:J,0)),MATCH(A278, 'Wand Mapping'!I:I,0)),MATCH(A278, 'Wand Mapping'!H:H,0)),MATCH(A278, 'Wand Mapping'!G:G,0)),MATCH(A278, 'Wand Mapping'!F:F,0)),MATCH(A278, 'Wand Mapping'!E:E,0)),MATCH(A278, 'Wand Mapping'!D:D,0)),MATCH(A278, 'Wand Mapping'!C:C,0)),MATCH(A278, 'Wand Mapping'!B:B,0))</f>
        <v>69</v>
      </c>
      <c r="V278" s="9" t="str">
        <f ca="1">INDEX('Wand Mapping'!K:K, U278)</f>
        <v>wand_ai_670</v>
      </c>
      <c r="W278" s="9" t="str">
        <f ca="1">_xlfn.CONCAT(V278, "_", T278)</f>
        <v>wand_ai_670_NE</v>
      </c>
      <c r="Z278" s="9" t="str">
        <f ca="1">IF(ISBLANK(X278), W278, X278)</f>
        <v>wand_ai_670_NE</v>
      </c>
    </row>
    <row r="279" spans="1:26">
      <c r="A279" s="9" t="s">
        <v>237</v>
      </c>
      <c r="B279" s="9" t="s">
        <v>1120</v>
      </c>
      <c r="C279" s="9">
        <v>4</v>
      </c>
      <c r="D279" s="9">
        <v>7</v>
      </c>
      <c r="E279" s="9" t="str">
        <f>_xlfn.CONCAT(B279, RIGHT(_xlfn.CONCAT("0", D279), 2))</f>
        <v>BZ-4T07</v>
      </c>
      <c r="F279" s="9" t="s">
        <v>1006</v>
      </c>
      <c r="G279" s="9" t="s">
        <v>655</v>
      </c>
      <c r="H279" s="9" t="s">
        <v>652</v>
      </c>
      <c r="J279" s="9" t="e">
        <f>MATCH($A279, 'Spells By School'!A:A, 0)</f>
        <v>#N/A</v>
      </c>
      <c r="K279" s="9" t="e">
        <f>MATCH($A279, 'Spells By School'!B:B, 0)</f>
        <v>#N/A</v>
      </c>
      <c r="L279" s="9" t="e">
        <f>MATCH($A279, 'Spells By School'!C:C, 0)</f>
        <v>#N/A</v>
      </c>
      <c r="M279" s="9" t="e">
        <f>MATCH($A279, 'Spells By School'!D:D, 0)</f>
        <v>#N/A</v>
      </c>
      <c r="N279" s="9">
        <f>MATCH($A279, 'Spells By School'!E:E, 0)</f>
        <v>38</v>
      </c>
      <c r="O279" s="9" t="e">
        <f>MATCH($A279, 'Spells By School'!F:F, 0)</f>
        <v>#N/A</v>
      </c>
      <c r="P279" s="9" t="e">
        <f ca="1">MATCH($A279, 'Spells By School'!G:G, 0)</f>
        <v>#N/A</v>
      </c>
      <c r="Q279" s="9" t="e">
        <f>MATCH($A279, 'Spells By School'!H:H, 0)</f>
        <v>#N/A</v>
      </c>
      <c r="R279" s="9" t="e">
        <f>MATCH($A279, 'Spells By School'!I:I, 0)</f>
        <v>#N/A</v>
      </c>
      <c r="S279" s="9" t="str">
        <f>IF(ISNA($J279), IF(ISNA($K279), IF(ISNA($L279), IF(ISNA($M279), IF(ISNA($N279), IF(ISNA($O279), IF(ISNA($P279), IF(ISNA($Q279), IF(ISNA($R279), "###error###", R$1),Q$1),P$1),O$1),N$1),M$1),L$1),K$1),J$1)</f>
        <v>Invocation</v>
      </c>
      <c r="T279" s="9" t="str">
        <f>IF(ISNA($J279), IF(ISNA($K279), IF(ISNA($L279), IF(ISNA($M279), IF(ISNA($N279), IF(ISNA($O279), IF(ISNA($P279), IF(ISNA($Q279), IF(ISNA($R279), "###error###", "WM"),"IL"),"NE"),"EN"),"EV"),"TR"),"DI"),"CO"),"AB")</f>
        <v>EV</v>
      </c>
      <c r="U279" s="9">
        <f>IF(ISNA($J279), IF(ISNA($K279), IF(ISNA($L279), IF(ISNA($M279), IF(ISNA($N279), IF(ISNA($O279), IF(ISNA($P279), IF(ISNA($Q279), IF(ISNA($R279), "###error###", MATCH(A279, 'Wand Mapping'!J:J,0)),MATCH(A279, 'Wand Mapping'!I:I,0)),MATCH(A279, 'Wand Mapping'!H:H,0)),MATCH(A279, 'Wand Mapping'!G:G,0)),MATCH(A279, 'Wand Mapping'!F:F,0)),MATCH(A279, 'Wand Mapping'!E:E,0)),MATCH(A279, 'Wand Mapping'!D:D,0)),MATCH(A279, 'Wand Mapping'!C:C,0)),MATCH(A279, 'Wand Mapping'!B:B,0))</f>
        <v>41</v>
      </c>
      <c r="V279" s="9" t="str">
        <f>INDEX('Wand Mapping'!K:K, U279)</f>
        <v>wand_ai_390</v>
      </c>
      <c r="W279" s="9" t="str">
        <f>_xlfn.CONCAT(V279, "_", T279)</f>
        <v>wand_ai_390_EV</v>
      </c>
      <c r="Z279" s="9" t="str">
        <f>IF(ISBLANK(X279), W279, X279)</f>
        <v>wand_ai_390_EV</v>
      </c>
    </row>
    <row r="280" spans="1:26">
      <c r="A280" s="9" t="s">
        <v>227</v>
      </c>
      <c r="B280" s="9" t="s">
        <v>1121</v>
      </c>
      <c r="C280" s="9">
        <v>4</v>
      </c>
      <c r="D280" s="9">
        <v>7</v>
      </c>
      <c r="E280" s="9" t="str">
        <f>_xlfn.CONCAT(B280, RIGHT(_xlfn.CONCAT("0", D280), 2))</f>
        <v>BZ-4U07</v>
      </c>
      <c r="F280" s="9" t="s">
        <v>1007</v>
      </c>
      <c r="G280" s="9" t="s">
        <v>655</v>
      </c>
      <c r="H280" s="9" t="s">
        <v>652</v>
      </c>
      <c r="J280" s="9">
        <f>MATCH($A280, 'Spells By School'!A:A, 0)</f>
        <v>35</v>
      </c>
      <c r="K280" s="9" t="e">
        <f>MATCH($A280, 'Spells By School'!B:B, 0)</f>
        <v>#N/A</v>
      </c>
      <c r="L280" s="9" t="e">
        <f>MATCH($A280, 'Spells By School'!C:C, 0)</f>
        <v>#N/A</v>
      </c>
      <c r="M280" s="9" t="e">
        <f>MATCH($A280, 'Spells By School'!D:D, 0)</f>
        <v>#N/A</v>
      </c>
      <c r="N280" s="9" t="e">
        <f>MATCH($A280, 'Spells By School'!E:E, 0)</f>
        <v>#N/A</v>
      </c>
      <c r="O280" s="9" t="e">
        <f>MATCH($A280, 'Spells By School'!F:F, 0)</f>
        <v>#N/A</v>
      </c>
      <c r="P280" s="9" t="e">
        <f ca="1">MATCH($A280, 'Spells By School'!G:G, 0)</f>
        <v>#N/A</v>
      </c>
      <c r="Q280" s="9" t="e">
        <f>MATCH($A280, 'Spells By School'!H:H, 0)</f>
        <v>#N/A</v>
      </c>
      <c r="R280" s="9" t="e">
        <f>MATCH($A280, 'Spells By School'!I:I, 0)</f>
        <v>#N/A</v>
      </c>
      <c r="S280" s="9" t="str">
        <f>IF(ISNA($J280), IF(ISNA($K280), IF(ISNA($L280), IF(ISNA($M280), IF(ISNA($N280), IF(ISNA($O280), IF(ISNA($P280), IF(ISNA($Q280), IF(ISNA($R280), "###error###", R$1),Q$1),P$1),O$1),N$1),M$1),L$1),K$1),J$1)</f>
        <v>Abjuration</v>
      </c>
      <c r="T280" s="9" t="str">
        <f>IF(ISNA($J280), IF(ISNA($K280), IF(ISNA($L280), IF(ISNA($M280), IF(ISNA($N280), IF(ISNA($O280), IF(ISNA($P280), IF(ISNA($Q280), IF(ISNA($R280), "###error###", "WM"),"IL"),"NE"),"EN"),"EV"),"TR"),"DI"),"CO"),"AB")</f>
        <v>AB</v>
      </c>
      <c r="U280" s="9">
        <f>IF(ISNA($J280), IF(ISNA($K280), IF(ISNA($L280), IF(ISNA($M280), IF(ISNA($N280), IF(ISNA($O280), IF(ISNA($P280), IF(ISNA($Q280), IF(ISNA($R280), "###error###", MATCH(A280, 'Wand Mapping'!J:J,0)),MATCH(A280, 'Wand Mapping'!I:I,0)),MATCH(A280, 'Wand Mapping'!H:H,0)),MATCH(A280, 'Wand Mapping'!G:G,0)),MATCH(A280, 'Wand Mapping'!F:F,0)),MATCH(A280, 'Wand Mapping'!E:E,0)),MATCH(A280, 'Wand Mapping'!D:D,0)),MATCH(A280, 'Wand Mapping'!C:C,0)),MATCH(A280, 'Wand Mapping'!B:B,0))</f>
        <v>40</v>
      </c>
      <c r="V280" s="9" t="str">
        <f>INDEX('Wand Mapping'!K:K, U280)</f>
        <v>wand_ai_380</v>
      </c>
      <c r="W280" s="9" t="str">
        <f>_xlfn.CONCAT(V280, "_", T280)</f>
        <v>wand_ai_380_AB</v>
      </c>
      <c r="Z280" s="9" t="str">
        <f>IF(ISBLANK(X280), W280, X280)</f>
        <v>wand_ai_380_AB</v>
      </c>
    </row>
    <row r="281" spans="1:26">
      <c r="A281" s="9" t="s">
        <v>536</v>
      </c>
      <c r="B281" s="9" t="s">
        <v>1122</v>
      </c>
      <c r="C281" s="9">
        <v>4</v>
      </c>
      <c r="D281" s="9">
        <v>7</v>
      </c>
      <c r="E281" s="9" t="str">
        <f>_xlfn.CONCAT(B281, RIGHT(_xlfn.CONCAT("0", D281), 2))</f>
        <v>BZ-4V07</v>
      </c>
      <c r="F281" s="9" t="s">
        <v>1008</v>
      </c>
      <c r="G281" s="9" t="s">
        <v>655</v>
      </c>
      <c r="H281" s="9" t="s">
        <v>652</v>
      </c>
      <c r="J281" s="9" t="e">
        <f>MATCH($A281, 'Spells By School'!A:A, 0)</f>
        <v>#N/A</v>
      </c>
      <c r="K281" s="9" t="e">
        <f>MATCH($A281, 'Spells By School'!B:B, 0)</f>
        <v>#N/A</v>
      </c>
      <c r="L281" s="9" t="e">
        <f>MATCH($A281, 'Spells By School'!C:C, 0)</f>
        <v>#N/A</v>
      </c>
      <c r="M281" s="9" t="e">
        <f>MATCH($A281, 'Spells By School'!D:D, 0)</f>
        <v>#N/A</v>
      </c>
      <c r="N281" s="9" t="e">
        <f>MATCH($A281, 'Spells By School'!E:E, 0)</f>
        <v>#N/A</v>
      </c>
      <c r="O281" s="9" t="e">
        <f>MATCH($A281, 'Spells By School'!F:F, 0)</f>
        <v>#N/A</v>
      </c>
      <c r="P281" s="9">
        <f ca="1">MATCH($A281, 'Spells By School'!G:G, 0)</f>
        <v>10</v>
      </c>
      <c r="Q281" s="9" t="e">
        <f>MATCH($A281, 'Spells By School'!H:H, 0)</f>
        <v>#N/A</v>
      </c>
      <c r="R281" s="9" t="e">
        <f>MATCH($A281, 'Spells By School'!I:I, 0)</f>
        <v>#N/A</v>
      </c>
      <c r="S281" s="9" t="str">
        <f ca="1">IF(ISNA($J281), IF(ISNA($K281), IF(ISNA($L281), IF(ISNA($M281), IF(ISNA($N281), IF(ISNA($O281), IF(ISNA($P281), IF(ISNA($Q281), IF(ISNA($R281), "###error###", R$1),Q$1),P$1),O$1),N$1),M$1),L$1),K$1),J$1)</f>
        <v>Necromancy</v>
      </c>
      <c r="T281" s="9" t="str">
        <f ca="1">IF(ISNA($J281), IF(ISNA($K281), IF(ISNA($L281), IF(ISNA($M281), IF(ISNA($N281), IF(ISNA($O281), IF(ISNA($P281), IF(ISNA($Q281), IF(ISNA($R281), "###error###", "WM"),"IL"),"NE"),"EN"),"EV"),"TR"),"DI"),"CO"),"AB")</f>
        <v>NE</v>
      </c>
      <c r="U281" s="9">
        <f ca="1">IF(ISNA($J281), IF(ISNA($K281), IF(ISNA($L281), IF(ISNA($M281), IF(ISNA($N281), IF(ISNA($O281), IF(ISNA($P281), IF(ISNA($Q281), IF(ISNA($R281), "###error###", MATCH(A281, 'Wand Mapping'!J:J,0)),MATCH(A281, 'Wand Mapping'!I:I,0)),MATCH(A281, 'Wand Mapping'!H:H,0)),MATCH(A281, 'Wand Mapping'!G:G,0)),MATCH(A281, 'Wand Mapping'!F:F,0)),MATCH(A281, 'Wand Mapping'!E:E,0)),MATCH(A281, 'Wand Mapping'!D:D,0)),MATCH(A281, 'Wand Mapping'!C:C,0)),MATCH(A281, 'Wand Mapping'!B:B,0))</f>
        <v>85</v>
      </c>
      <c r="V281" s="9" t="str">
        <f ca="1">INDEX('Wand Mapping'!K:K, U281)</f>
        <v>wand_ai_830</v>
      </c>
      <c r="W281" s="9" t="str">
        <f ca="1">_xlfn.CONCAT(V281, "_", T281)</f>
        <v>wand_ai_830_NE</v>
      </c>
      <c r="Z281" s="9" t="str">
        <f ca="1">IF(ISBLANK(X281), W281, X281)</f>
        <v>wand_ai_830_NE</v>
      </c>
    </row>
    <row r="282" spans="1:26">
      <c r="A282" s="9" t="s">
        <v>351</v>
      </c>
      <c r="B282" s="9" t="s">
        <v>1124</v>
      </c>
      <c r="C282" s="9">
        <v>4</v>
      </c>
      <c r="D282" s="9">
        <v>7</v>
      </c>
      <c r="E282" s="9" t="str">
        <f>_xlfn.CONCAT(B282, RIGHT(_xlfn.CONCAT("0", D282), 2))</f>
        <v>BZ-4X07</v>
      </c>
      <c r="F282" s="9" t="s">
        <v>1010</v>
      </c>
      <c r="G282" s="9" t="s">
        <v>655</v>
      </c>
      <c r="H282" s="9" t="s">
        <v>652</v>
      </c>
      <c r="J282" s="9" t="e">
        <f>MATCH($A282, 'Spells By School'!A:A, 0)</f>
        <v>#N/A</v>
      </c>
      <c r="K282" s="9">
        <f>MATCH($A282, 'Spells By School'!B:B, 0)</f>
        <v>13</v>
      </c>
      <c r="L282" s="9" t="e">
        <f>MATCH($A282, 'Spells By School'!C:C, 0)</f>
        <v>#N/A</v>
      </c>
      <c r="M282" s="9" t="e">
        <f>MATCH($A282, 'Spells By School'!D:D, 0)</f>
        <v>#N/A</v>
      </c>
      <c r="N282" s="9" t="e">
        <f>MATCH($A282, 'Spells By School'!E:E, 0)</f>
        <v>#N/A</v>
      </c>
      <c r="O282" s="9" t="e">
        <f>MATCH($A282, 'Spells By School'!F:F, 0)</f>
        <v>#N/A</v>
      </c>
      <c r="P282" s="9" t="e">
        <f ca="1">MATCH($A282, 'Spells By School'!G:G, 0)</f>
        <v>#N/A</v>
      </c>
      <c r="Q282" s="9" t="e">
        <f>MATCH($A282, 'Spells By School'!H:H, 0)</f>
        <v>#N/A</v>
      </c>
      <c r="R282" s="9" t="e">
        <f>MATCH($A282, 'Spells By School'!I:I, 0)</f>
        <v>#N/A</v>
      </c>
      <c r="S282" s="9" t="str">
        <f>IF(ISNA($J282), IF(ISNA($K282), IF(ISNA($L282), IF(ISNA($M282), IF(ISNA($N282), IF(ISNA($O282), IF(ISNA($P282), IF(ISNA($Q282), IF(ISNA($R282), "###error###", R$1),Q$1),P$1),O$1),N$1),M$1),L$1),K$1),J$1)</f>
        <v>Conjuration</v>
      </c>
      <c r="T282" s="9" t="str">
        <f>IF(ISNA($J282), IF(ISNA($K282), IF(ISNA($L282), IF(ISNA($M282), IF(ISNA($N282), IF(ISNA($O282), IF(ISNA($P282), IF(ISNA($Q282), IF(ISNA($R282), "###error###", "WM"),"IL"),"NE"),"EN"),"EV"),"TR"),"DI"),"CO"),"AB")</f>
        <v>CO</v>
      </c>
      <c r="U282" s="9">
        <f>IF(ISNA($J282), IF(ISNA($K282), IF(ISNA($L282), IF(ISNA($M282), IF(ISNA($N282), IF(ISNA($O282), IF(ISNA($P282), IF(ISNA($Q282), IF(ISNA($R282), "###error###", MATCH(A282, 'Wand Mapping'!J:J,0)),MATCH(A282, 'Wand Mapping'!I:I,0)),MATCH(A282, 'Wand Mapping'!H:H,0)),MATCH(A282, 'Wand Mapping'!G:G,0)),MATCH(A282, 'Wand Mapping'!F:F,0)),MATCH(A282, 'Wand Mapping'!E:E,0)),MATCH(A282, 'Wand Mapping'!D:D,0)),MATCH(A282, 'Wand Mapping'!C:C,0)),MATCH(A282, 'Wand Mapping'!B:B,0))</f>
        <v>58</v>
      </c>
      <c r="V282" s="9" t="str">
        <f>INDEX('Wand Mapping'!K:K, U282)</f>
        <v>wand_ai_560</v>
      </c>
      <c r="W282" s="9" t="str">
        <f>_xlfn.CONCAT(V282, "_", T282)</f>
        <v>wand_ai_560_CO</v>
      </c>
      <c r="Z282" s="9" t="str">
        <f>IF(ISBLANK(X282), W282, X282)</f>
        <v>wand_ai_560_CO</v>
      </c>
    </row>
    <row r="283" spans="1:26">
      <c r="A283" s="9" t="s">
        <v>476</v>
      </c>
      <c r="B283" s="9" t="s">
        <v>1125</v>
      </c>
      <c r="C283" s="9">
        <v>4</v>
      </c>
      <c r="D283" s="9">
        <v>7</v>
      </c>
      <c r="E283" s="9" t="str">
        <f>_xlfn.CONCAT(B283, RIGHT(_xlfn.CONCAT("0", D283), 2))</f>
        <v>BZ-4Y07</v>
      </c>
      <c r="F283" s="9" t="s">
        <v>1011</v>
      </c>
      <c r="G283" s="9" t="s">
        <v>655</v>
      </c>
      <c r="H283" s="9" t="s">
        <v>652</v>
      </c>
      <c r="J283" s="9" t="e">
        <f>MATCH($A283, 'Spells By School'!A:A, 0)</f>
        <v>#N/A</v>
      </c>
      <c r="K283" s="9" t="e">
        <f>MATCH($A283, 'Spells By School'!B:B, 0)</f>
        <v>#N/A</v>
      </c>
      <c r="L283" s="9" t="e">
        <f>MATCH($A283, 'Spells By School'!C:C, 0)</f>
        <v>#N/A</v>
      </c>
      <c r="M283" s="9" t="e">
        <f>MATCH($A283, 'Spells By School'!D:D, 0)</f>
        <v>#N/A</v>
      </c>
      <c r="N283" s="9" t="e">
        <f>MATCH($A283, 'Spells By School'!E:E, 0)</f>
        <v>#N/A</v>
      </c>
      <c r="O283" s="9" t="e">
        <f>MATCH($A283, 'Spells By School'!F:F, 0)</f>
        <v>#N/A</v>
      </c>
      <c r="P283" s="9">
        <f ca="1">MATCH($A283, 'Spells By School'!G:G, 0)</f>
        <v>41</v>
      </c>
      <c r="Q283" s="9" t="e">
        <f>MATCH($A283, 'Spells By School'!H:H, 0)</f>
        <v>#N/A</v>
      </c>
      <c r="R283" s="9" t="e">
        <f>MATCH($A283, 'Spells By School'!I:I, 0)</f>
        <v>#N/A</v>
      </c>
      <c r="S283" s="9" t="str">
        <f ca="1">IF(ISNA($J283), IF(ISNA($K283), IF(ISNA($L283), IF(ISNA($M283), IF(ISNA($N283), IF(ISNA($O283), IF(ISNA($P283), IF(ISNA($Q283), IF(ISNA($R283), "###error###", R$1),Q$1),P$1),O$1),N$1),M$1),L$1),K$1),J$1)</f>
        <v>Necromancy</v>
      </c>
      <c r="T283" s="9" t="str">
        <f ca="1">IF(ISNA($J283), IF(ISNA($K283), IF(ISNA($L283), IF(ISNA($M283), IF(ISNA($N283), IF(ISNA($O283), IF(ISNA($P283), IF(ISNA($Q283), IF(ISNA($R283), "###error###", "WM"),"IL"),"NE"),"EN"),"EV"),"TR"),"DI"),"CO"),"AB")</f>
        <v>NE</v>
      </c>
      <c r="U283" s="9">
        <f ca="1">IF(ISNA($J283), IF(ISNA($K283), IF(ISNA($L283), IF(ISNA($M283), IF(ISNA($N283), IF(ISNA($O283), IF(ISNA($P283), IF(ISNA($Q283), IF(ISNA($R283), "###error###", MATCH(A283, 'Wand Mapping'!J:J,0)),MATCH(A283, 'Wand Mapping'!I:I,0)),MATCH(A283, 'Wand Mapping'!H:H,0)),MATCH(A283, 'Wand Mapping'!G:G,0)),MATCH(A283, 'Wand Mapping'!F:F,0)),MATCH(A283, 'Wand Mapping'!E:E,0)),MATCH(A283, 'Wand Mapping'!D:D,0)),MATCH(A283, 'Wand Mapping'!C:C,0)),MATCH(A283, 'Wand Mapping'!B:B,0))</f>
        <v>77</v>
      </c>
      <c r="V283" s="9" t="str">
        <f ca="1">INDEX('Wand Mapping'!K:K, U283)</f>
        <v>wand_ai_750</v>
      </c>
      <c r="W283" s="9" t="str">
        <f ca="1">_xlfn.CONCAT(V283, "_", T283)</f>
        <v>wand_ai_750_NE</v>
      </c>
      <c r="Z283" s="9" t="str">
        <f ca="1">IF(ISBLANK(X283), W283, X283)</f>
        <v>wand_ai_750_NE</v>
      </c>
    </row>
    <row r="284" spans="1:26">
      <c r="A284" s="9" t="s">
        <v>152</v>
      </c>
      <c r="B284" s="9" t="s">
        <v>1126</v>
      </c>
      <c r="C284" s="9">
        <v>4</v>
      </c>
      <c r="D284" s="9">
        <v>7</v>
      </c>
      <c r="E284" s="9" t="str">
        <f>_xlfn.CONCAT(B284, RIGHT(_xlfn.CONCAT("0", D284), 2))</f>
        <v>BZ-4Z07</v>
      </c>
      <c r="F284" s="9" t="s">
        <v>1012</v>
      </c>
      <c r="G284" s="9" t="s">
        <v>655</v>
      </c>
      <c r="H284" s="9" t="s">
        <v>652</v>
      </c>
      <c r="J284" s="9" t="e">
        <f>MATCH($A284, 'Spells By School'!A:A, 0)</f>
        <v>#N/A</v>
      </c>
      <c r="K284" s="9">
        <f>MATCH($A284, 'Spells By School'!B:B, 0)</f>
        <v>70</v>
      </c>
      <c r="L284" s="9" t="e">
        <f>MATCH($A284, 'Spells By School'!C:C, 0)</f>
        <v>#N/A</v>
      </c>
      <c r="M284" s="9" t="e">
        <f>MATCH($A284, 'Spells By School'!D:D, 0)</f>
        <v>#N/A</v>
      </c>
      <c r="N284" s="9" t="e">
        <f>MATCH($A284, 'Spells By School'!E:E, 0)</f>
        <v>#N/A</v>
      </c>
      <c r="O284" s="9" t="e">
        <f>MATCH($A284, 'Spells By School'!F:F, 0)</f>
        <v>#N/A</v>
      </c>
      <c r="P284" s="9" t="e">
        <f ca="1">MATCH($A284, 'Spells By School'!G:G, 0)</f>
        <v>#N/A</v>
      </c>
      <c r="Q284" s="9" t="e">
        <f>MATCH($A284, 'Spells By School'!H:H, 0)</f>
        <v>#N/A</v>
      </c>
      <c r="R284" s="9" t="e">
        <f>MATCH($A284, 'Spells By School'!I:I, 0)</f>
        <v>#N/A</v>
      </c>
      <c r="S284" s="9" t="str">
        <f>IF(ISNA($J284), IF(ISNA($K284), IF(ISNA($L284), IF(ISNA($M284), IF(ISNA($N284), IF(ISNA($O284), IF(ISNA($P284), IF(ISNA($Q284), IF(ISNA($R284), "###error###", R$1),Q$1),P$1),O$1),N$1),M$1),L$1),K$1),J$1)</f>
        <v>Conjuration</v>
      </c>
      <c r="T284" s="9" t="str">
        <f>IF(ISNA($J284), IF(ISNA($K284), IF(ISNA($L284), IF(ISNA($M284), IF(ISNA($N284), IF(ISNA($O284), IF(ISNA($P284), IF(ISNA($Q284), IF(ISNA($R284), "###error###", "WM"),"IL"),"NE"),"EN"),"EV"),"TR"),"DI"),"CO"),"AB")</f>
        <v>CO</v>
      </c>
      <c r="U284" s="9">
        <f>IF(ISNA($J284), IF(ISNA($K284), IF(ISNA($L284), IF(ISNA($M284), IF(ISNA($N284), IF(ISNA($O284), IF(ISNA($P284), IF(ISNA($Q284), IF(ISNA($R284), "###error###", MATCH(A284, 'Wand Mapping'!J:J,0)),MATCH(A284, 'Wand Mapping'!I:I,0)),MATCH(A284, 'Wand Mapping'!H:H,0)),MATCH(A284, 'Wand Mapping'!G:G,0)),MATCH(A284, 'Wand Mapping'!F:F,0)),MATCH(A284, 'Wand Mapping'!E:E,0)),MATCH(A284, 'Wand Mapping'!D:D,0)),MATCH(A284, 'Wand Mapping'!C:C,0)),MATCH(A284, 'Wand Mapping'!B:B,0))</f>
        <v>27</v>
      </c>
      <c r="V284" s="9" t="str">
        <f>INDEX('Wand Mapping'!K:K, U284)</f>
        <v>wand_ai_250</v>
      </c>
      <c r="W284" s="9" t="str">
        <f>_xlfn.CONCAT(V284, "_", T284)</f>
        <v>wand_ai_250_CO</v>
      </c>
      <c r="Z284" s="9" t="str">
        <f>IF(ISBLANK(X284), W284, X284)</f>
        <v>wand_ai_250_CO</v>
      </c>
    </row>
    <row r="285" spans="1:26">
      <c r="A285" s="17" t="s">
        <v>1091</v>
      </c>
      <c r="B285" s="17" t="s">
        <v>1128</v>
      </c>
      <c r="C285" s="17">
        <v>5</v>
      </c>
      <c r="D285" s="17">
        <v>9</v>
      </c>
      <c r="E285" s="17" t="str">
        <f>_xlfn.CONCAT(B285, RIGHT(_xlfn.CONCAT("0", D285), 2))</f>
        <v>BZ-5!09</v>
      </c>
      <c r="F285" s="17" t="s">
        <v>1047</v>
      </c>
      <c r="G285" s="17" t="s">
        <v>655</v>
      </c>
      <c r="H285" s="17" t="s">
        <v>652</v>
      </c>
      <c r="I285" s="17"/>
      <c r="J285" s="17" t="e">
        <f>MATCH($A285, 'Spells By School'!A:A, 0)</f>
        <v>#N/A</v>
      </c>
      <c r="K285" s="17" t="e">
        <f>MATCH($A285, 'Spells By School'!B:B, 0)</f>
        <v>#N/A</v>
      </c>
      <c r="L285" s="17" t="e">
        <f>MATCH($A285, 'Spells By School'!C:C, 0)</f>
        <v>#N/A</v>
      </c>
      <c r="M285" s="17" t="e">
        <f>MATCH($A285, 'Spells By School'!D:D, 0)</f>
        <v>#N/A</v>
      </c>
      <c r="N285" s="17" t="e">
        <f>MATCH($A285, 'Spells By School'!E:E, 0)</f>
        <v>#N/A</v>
      </c>
      <c r="O285" s="17" t="e">
        <f>MATCH($A285, 'Spells By School'!F:F, 0)</f>
        <v>#N/A</v>
      </c>
      <c r="P285" s="17" t="e">
        <f ca="1">MATCH($A285, 'Spells By School'!G:G, 0)</f>
        <v>#N/A</v>
      </c>
      <c r="Q285" s="17" t="e">
        <f>MATCH($A285, 'Spells By School'!H:H, 0)</f>
        <v>#N/A</v>
      </c>
      <c r="R285" s="17" t="e">
        <f>MATCH($A285, 'Spells By School'!I:I, 0)</f>
        <v>#N/A</v>
      </c>
      <c r="S285" s="9" t="str">
        <f ca="1">IF(ISNA($J285), IF(ISNA($K285), IF(ISNA($L285), IF(ISNA($M285), IF(ISNA($N285), IF(ISNA($O285), IF(ISNA($P285), IF(ISNA($Q285), IF(ISNA($R285), "###error###", R$1),Q$1),P$1),O$1),N$1),M$1),L$1),K$1),J$1)</f>
        <v>###error###</v>
      </c>
      <c r="T285" s="9" t="str">
        <f ca="1">IF(ISNA($J285), IF(ISNA($K285), IF(ISNA($L285), IF(ISNA($M285), IF(ISNA($N285), IF(ISNA($O285), IF(ISNA($P285), IF(ISNA($Q285), IF(ISNA($R285), "###error###", "WM"),"IL"),"NE"),"EN"),"EV"),"TR"),"DI"),"CO"),"AB")</f>
        <v>###error###</v>
      </c>
      <c r="U285" s="9" t="str">
        <f ca="1">IF(ISNA($J285), IF(ISNA($K285), IF(ISNA($L285), IF(ISNA($M285), IF(ISNA($N285), IF(ISNA($O285), IF(ISNA($P285), IF(ISNA($Q285), IF(ISNA($R285), "###error###", MATCH(A285, 'Wand Mapping'!J:J,0)),MATCH(A285, 'Wand Mapping'!I:I,0)),MATCH(A285, 'Wand Mapping'!H:H,0)),MATCH(A285, 'Wand Mapping'!G:G,0)),MATCH(A285, 'Wand Mapping'!F:F,0)),MATCH(A285, 'Wand Mapping'!E:E,0)),MATCH(A285, 'Wand Mapping'!D:D,0)),MATCH(A285, 'Wand Mapping'!C:C,0)),MATCH(A285, 'Wand Mapping'!B:B,0))</f>
        <v>###error###</v>
      </c>
      <c r="V285" s="9" t="e">
        <f ca="1">INDEX('Wand Mapping'!K:K, U285)</f>
        <v>#VALUE!</v>
      </c>
      <c r="W285" s="9" t="e">
        <f ca="1">_xlfn.CONCAT(V285, "_", T285)</f>
        <v>#VALUE!</v>
      </c>
      <c r="X285" s="9" t="s">
        <v>1939</v>
      </c>
      <c r="Y285" s="17"/>
      <c r="Z285" s="9" t="str">
        <f>IF(ISBLANK(X285), W285, X285)</f>
        <v>IWAND13</v>
      </c>
    </row>
    <row r="286" spans="1:26">
      <c r="A286" s="9" t="s">
        <v>554</v>
      </c>
      <c r="B286" s="9" t="s">
        <v>1129</v>
      </c>
      <c r="C286" s="9">
        <v>5</v>
      </c>
      <c r="D286" s="9">
        <v>9</v>
      </c>
      <c r="E286" s="9" t="str">
        <f>_xlfn.CONCAT(B286, RIGHT(_xlfn.CONCAT("0", D286), 2))</f>
        <v>BZ-5[09</v>
      </c>
      <c r="F286" s="9" t="s">
        <v>1048</v>
      </c>
      <c r="G286" s="9" t="s">
        <v>655</v>
      </c>
      <c r="H286" s="9" t="s">
        <v>652</v>
      </c>
      <c r="J286" s="9" t="e">
        <f>MATCH($A286, 'Spells By School'!A:A, 0)</f>
        <v>#N/A</v>
      </c>
      <c r="K286" s="9" t="e">
        <f>MATCH($A286, 'Spells By School'!B:B, 0)</f>
        <v>#N/A</v>
      </c>
      <c r="L286" s="9" t="e">
        <f>MATCH($A286, 'Spells By School'!C:C, 0)</f>
        <v>#N/A</v>
      </c>
      <c r="M286" s="9" t="e">
        <f>MATCH($A286, 'Spells By School'!D:D, 0)</f>
        <v>#N/A</v>
      </c>
      <c r="N286" s="9">
        <f>MATCH($A286, 'Spells By School'!E:E, 0)</f>
        <v>16</v>
      </c>
      <c r="O286" s="9" t="e">
        <f>MATCH($A286, 'Spells By School'!F:F, 0)</f>
        <v>#N/A</v>
      </c>
      <c r="P286" s="9" t="e">
        <f ca="1">MATCH($A286, 'Spells By School'!G:G, 0)</f>
        <v>#N/A</v>
      </c>
      <c r="Q286" s="9" t="e">
        <f>MATCH($A286, 'Spells By School'!H:H, 0)</f>
        <v>#N/A</v>
      </c>
      <c r="R286" s="9" t="e">
        <f>MATCH($A286, 'Spells By School'!I:I, 0)</f>
        <v>#N/A</v>
      </c>
      <c r="S286" s="9" t="str">
        <f>IF(ISNA($J286), IF(ISNA($K286), IF(ISNA($L286), IF(ISNA($M286), IF(ISNA($N286), IF(ISNA($O286), IF(ISNA($P286), IF(ISNA($Q286), IF(ISNA($R286), "###error###", R$1),Q$1),P$1),O$1),N$1),M$1),L$1),K$1),J$1)</f>
        <v>Invocation</v>
      </c>
      <c r="T286" s="9" t="str">
        <f>IF(ISNA($J286), IF(ISNA($K286), IF(ISNA($L286), IF(ISNA($M286), IF(ISNA($N286), IF(ISNA($O286), IF(ISNA($P286), IF(ISNA($Q286), IF(ISNA($R286), "###error###", "WM"),"IL"),"NE"),"EN"),"EV"),"TR"),"DI"),"CO"),"AB")</f>
        <v>EV</v>
      </c>
      <c r="U286" s="9">
        <f>IF(ISNA($J286), IF(ISNA($K286), IF(ISNA($L286), IF(ISNA($M286), IF(ISNA($N286), IF(ISNA($O286), IF(ISNA($P286), IF(ISNA($Q286), IF(ISNA($R286), "###error###", MATCH(A286, 'Wand Mapping'!J:J,0)),MATCH(A286, 'Wand Mapping'!I:I,0)),MATCH(A286, 'Wand Mapping'!H:H,0)),MATCH(A286, 'Wand Mapping'!G:G,0)),MATCH(A286, 'Wand Mapping'!F:F,0)),MATCH(A286, 'Wand Mapping'!E:E,0)),MATCH(A286, 'Wand Mapping'!D:D,0)),MATCH(A286, 'Wand Mapping'!C:C,0)),MATCH(A286, 'Wand Mapping'!B:B,0))</f>
        <v>88</v>
      </c>
      <c r="V286" s="9" t="str">
        <f>INDEX('Wand Mapping'!K:K, U286)</f>
        <v>wand_ai_860</v>
      </c>
      <c r="W286" s="9" t="str">
        <f>_xlfn.CONCAT(V286, "_", T286)</f>
        <v>wand_ai_860_EV</v>
      </c>
      <c r="Z286" s="9" t="str">
        <f>IF(ISBLANK(X286), W286, X286)</f>
        <v>wand_ai_860_EV</v>
      </c>
    </row>
    <row r="287" spans="1:26">
      <c r="A287" s="9" t="s">
        <v>39</v>
      </c>
      <c r="B287" s="9" t="s">
        <v>1130</v>
      </c>
      <c r="C287" s="9">
        <v>5</v>
      </c>
      <c r="D287" s="9">
        <v>9</v>
      </c>
      <c r="E287" s="9" t="str">
        <f>_xlfn.CONCAT(B287, RIGHT(_xlfn.CONCAT("0", D287), 2))</f>
        <v>BZ-5]09</v>
      </c>
      <c r="F287" s="9" t="s">
        <v>1049</v>
      </c>
      <c r="G287" s="9" t="s">
        <v>655</v>
      </c>
      <c r="H287" s="9" t="s">
        <v>652</v>
      </c>
      <c r="J287" s="9" t="e">
        <f>MATCH($A287, 'Spells By School'!A:A, 0)</f>
        <v>#N/A</v>
      </c>
      <c r="K287" s="9">
        <f>MATCH($A287, 'Spells By School'!B:B, 0)</f>
        <v>51</v>
      </c>
      <c r="L287" s="9" t="e">
        <f>MATCH($A287, 'Spells By School'!C:C, 0)</f>
        <v>#N/A</v>
      </c>
      <c r="M287" s="9" t="e">
        <f>MATCH($A287, 'Spells By School'!D:D, 0)</f>
        <v>#N/A</v>
      </c>
      <c r="N287" s="9" t="e">
        <f>MATCH($A287, 'Spells By School'!E:E, 0)</f>
        <v>#N/A</v>
      </c>
      <c r="O287" s="9" t="e">
        <f>MATCH($A287, 'Spells By School'!F:F, 0)</f>
        <v>#N/A</v>
      </c>
      <c r="P287" s="9" t="e">
        <f ca="1">MATCH($A287, 'Spells By School'!G:G, 0)</f>
        <v>#N/A</v>
      </c>
      <c r="Q287" s="9" t="e">
        <f>MATCH($A287, 'Spells By School'!H:H, 0)</f>
        <v>#N/A</v>
      </c>
      <c r="R287" s="9" t="e">
        <f>MATCH($A287, 'Spells By School'!I:I, 0)</f>
        <v>#N/A</v>
      </c>
      <c r="S287" s="9" t="str">
        <f>IF(ISNA($J287), IF(ISNA($K287), IF(ISNA($L287), IF(ISNA($M287), IF(ISNA($N287), IF(ISNA($O287), IF(ISNA($P287), IF(ISNA($Q287), IF(ISNA($R287), "###error###", R$1),Q$1),P$1),O$1),N$1),M$1),L$1),K$1),J$1)</f>
        <v>Conjuration</v>
      </c>
      <c r="T287" s="9" t="str">
        <f>IF(ISNA($J287), IF(ISNA($K287), IF(ISNA($L287), IF(ISNA($M287), IF(ISNA($N287), IF(ISNA($O287), IF(ISNA($P287), IF(ISNA($Q287), IF(ISNA($R287), "###error###", "WM"),"IL"),"NE"),"EN"),"EV"),"TR"),"DI"),"CO"),"AB")</f>
        <v>CO</v>
      </c>
      <c r="U287" s="9">
        <f>IF(ISNA($J287), IF(ISNA($K287), IF(ISNA($L287), IF(ISNA($M287), IF(ISNA($N287), IF(ISNA($O287), IF(ISNA($P287), IF(ISNA($Q287), IF(ISNA($R287), "###error###", MATCH(A287, 'Wand Mapping'!J:J,0)),MATCH(A287, 'Wand Mapping'!I:I,0)),MATCH(A287, 'Wand Mapping'!H:H,0)),MATCH(A287, 'Wand Mapping'!G:G,0)),MATCH(A287, 'Wand Mapping'!F:F,0)),MATCH(A287, 'Wand Mapping'!E:E,0)),MATCH(A287, 'Wand Mapping'!D:D,0)),MATCH(A287, 'Wand Mapping'!C:C,0)),MATCH(A287, 'Wand Mapping'!B:B,0))</f>
        <v>8</v>
      </c>
      <c r="V287" s="9" t="str">
        <f>INDEX('Wand Mapping'!K:K, U287)</f>
        <v>wand_ai_060</v>
      </c>
      <c r="W287" s="9" t="str">
        <f>_xlfn.CONCAT(V287, "_", T287)</f>
        <v>wand_ai_060_CO</v>
      </c>
      <c r="Z287" s="9" t="str">
        <f>IF(ISBLANK(X287), W287, X287)</f>
        <v>wand_ai_060_CO</v>
      </c>
    </row>
    <row r="288" spans="1:26">
      <c r="A288" s="9" t="s">
        <v>506</v>
      </c>
      <c r="B288" s="9" t="s">
        <v>1131</v>
      </c>
      <c r="C288" s="9">
        <v>5</v>
      </c>
      <c r="D288" s="9">
        <v>9</v>
      </c>
      <c r="E288" s="9" t="str">
        <f>_xlfn.CONCAT(B288, RIGHT(_xlfn.CONCAT("0", D288), 2))</f>
        <v>BZ-5_09</v>
      </c>
      <c r="F288" s="9" t="s">
        <v>1050</v>
      </c>
      <c r="G288" s="9" t="s">
        <v>655</v>
      </c>
      <c r="H288" s="9" t="s">
        <v>652</v>
      </c>
      <c r="J288" s="9" t="e">
        <f>MATCH($A288, 'Spells By School'!A:A, 0)</f>
        <v>#N/A</v>
      </c>
      <c r="K288" s="9" t="e">
        <f>MATCH($A288, 'Spells By School'!B:B, 0)</f>
        <v>#N/A</v>
      </c>
      <c r="L288" s="9" t="e">
        <f>MATCH($A288, 'Spells By School'!C:C, 0)</f>
        <v>#N/A</v>
      </c>
      <c r="M288" s="9" t="e">
        <f>MATCH($A288, 'Spells By School'!D:D, 0)</f>
        <v>#N/A</v>
      </c>
      <c r="N288" s="9" t="e">
        <f>MATCH($A288, 'Spells By School'!E:E, 0)</f>
        <v>#N/A</v>
      </c>
      <c r="O288" s="9" t="e">
        <f>MATCH($A288, 'Spells By School'!F:F, 0)</f>
        <v>#N/A</v>
      </c>
      <c r="P288" s="9" t="e">
        <f ca="1">MATCH($A288, 'Spells By School'!G:G, 0)</f>
        <v>#N/A</v>
      </c>
      <c r="Q288" s="9">
        <f>MATCH($A288, 'Spells By School'!H:H, 0)</f>
        <v>26</v>
      </c>
      <c r="R288" s="9" t="e">
        <f>MATCH($A288, 'Spells By School'!I:I, 0)</f>
        <v>#N/A</v>
      </c>
      <c r="S288" s="9" t="str">
        <f ca="1">IF(ISNA($J288), IF(ISNA($K288), IF(ISNA($L288), IF(ISNA($M288), IF(ISNA($N288), IF(ISNA($O288), IF(ISNA($P288), IF(ISNA($Q288), IF(ISNA($R288), "###error###", R$1),Q$1),P$1),O$1),N$1),M$1),L$1),K$1),J$1)</f>
        <v>Illusion</v>
      </c>
      <c r="T288" s="9" t="str">
        <f ca="1">IF(ISNA($J288), IF(ISNA($K288), IF(ISNA($L288), IF(ISNA($M288), IF(ISNA($N288), IF(ISNA($O288), IF(ISNA($P288), IF(ISNA($Q288), IF(ISNA($R288), "###error###", "WM"),"IL"),"NE"),"EN"),"EV"),"TR"),"DI"),"CO"),"AB")</f>
        <v>IL</v>
      </c>
      <c r="U288" s="9">
        <f ca="1">IF(ISNA($J288), IF(ISNA($K288), IF(ISNA($L288), IF(ISNA($M288), IF(ISNA($N288), IF(ISNA($O288), IF(ISNA($P288), IF(ISNA($Q288), IF(ISNA($R288), "###error###", MATCH(A288, 'Wand Mapping'!J:J,0)),MATCH(A288, 'Wand Mapping'!I:I,0)),MATCH(A288, 'Wand Mapping'!H:H,0)),MATCH(A288, 'Wand Mapping'!G:G,0)),MATCH(A288, 'Wand Mapping'!F:F,0)),MATCH(A288, 'Wand Mapping'!E:E,0)),MATCH(A288, 'Wand Mapping'!D:D,0)),MATCH(A288, 'Wand Mapping'!C:C,0)),MATCH(A288, 'Wand Mapping'!B:B,0))</f>
        <v>81</v>
      </c>
      <c r="V288" s="9" t="str">
        <f ca="1">INDEX('Wand Mapping'!K:K, U288)</f>
        <v>wand_ai_790</v>
      </c>
      <c r="W288" s="9" t="str">
        <f ca="1">_xlfn.CONCAT(V288, "_", T288)</f>
        <v>wand_ai_790_IL</v>
      </c>
      <c r="Z288" s="9" t="str">
        <f ca="1">IF(ISBLANK(X288), W288, X288)</f>
        <v>wand_ai_790_IL</v>
      </c>
    </row>
    <row r="289" spans="1:26">
      <c r="A289" s="9" t="s">
        <v>423</v>
      </c>
      <c r="B289" s="9" t="s">
        <v>741</v>
      </c>
      <c r="C289" s="9">
        <v>5</v>
      </c>
      <c r="D289" s="9">
        <v>9</v>
      </c>
      <c r="E289" s="9" t="str">
        <f>_xlfn.CONCAT(B289, RIGHT(_xlfn.CONCAT("0", D289), 2))</f>
        <v>BZ-5009</v>
      </c>
      <c r="F289" s="9" t="s">
        <v>1051</v>
      </c>
      <c r="G289" s="9" t="s">
        <v>655</v>
      </c>
      <c r="H289" s="9" t="s">
        <v>652</v>
      </c>
      <c r="J289" s="9" t="e">
        <f>MATCH($A289, 'Spells By School'!A:A, 0)</f>
        <v>#N/A</v>
      </c>
      <c r="K289" s="9" t="e">
        <f>MATCH($A289, 'Spells By School'!B:B, 0)</f>
        <v>#N/A</v>
      </c>
      <c r="L289" s="9" t="e">
        <f>MATCH($A289, 'Spells By School'!C:C, 0)</f>
        <v>#N/A</v>
      </c>
      <c r="M289" s="9" t="e">
        <f>MATCH($A289, 'Spells By School'!D:D, 0)</f>
        <v>#N/A</v>
      </c>
      <c r="N289" s="9" t="e">
        <f>MATCH($A289, 'Spells By School'!E:E, 0)</f>
        <v>#N/A</v>
      </c>
      <c r="O289" s="9">
        <f>MATCH($A289, 'Spells By School'!F:F, 0)</f>
        <v>16</v>
      </c>
      <c r="P289" s="9" t="e">
        <f ca="1">MATCH($A289, 'Spells By School'!G:G, 0)</f>
        <v>#N/A</v>
      </c>
      <c r="Q289" s="9" t="e">
        <f>MATCH($A289, 'Spells By School'!H:H, 0)</f>
        <v>#N/A</v>
      </c>
      <c r="R289" s="9" t="e">
        <f>MATCH($A289, 'Spells By School'!I:I, 0)</f>
        <v>#N/A</v>
      </c>
      <c r="S289" s="9" t="str">
        <f>IF(ISNA($J289), IF(ISNA($K289), IF(ISNA($L289), IF(ISNA($M289), IF(ISNA($N289), IF(ISNA($O289), IF(ISNA($P289), IF(ISNA($Q289), IF(ISNA($R289), "###error###", R$1),Q$1),P$1),O$1),N$1),M$1),L$1),K$1),J$1)</f>
        <v>Enchantment</v>
      </c>
      <c r="T289" s="9" t="str">
        <f>IF(ISNA($J289), IF(ISNA($K289), IF(ISNA($L289), IF(ISNA($M289), IF(ISNA($N289), IF(ISNA($O289), IF(ISNA($P289), IF(ISNA($Q289), IF(ISNA($R289), "###error###", "WM"),"IL"),"NE"),"EN"),"EV"),"TR"),"DI"),"CO"),"AB")</f>
        <v>EN</v>
      </c>
      <c r="U289" s="9">
        <f>IF(ISNA($J289), IF(ISNA($K289), IF(ISNA($L289), IF(ISNA($M289), IF(ISNA($N289), IF(ISNA($O289), IF(ISNA($P289), IF(ISNA($Q289), IF(ISNA($R289), "###error###", MATCH(A289, 'Wand Mapping'!J:J,0)),MATCH(A289, 'Wand Mapping'!I:I,0)),MATCH(A289, 'Wand Mapping'!H:H,0)),MATCH(A289, 'Wand Mapping'!G:G,0)),MATCH(A289, 'Wand Mapping'!F:F,0)),MATCH(A289, 'Wand Mapping'!E:E,0)),MATCH(A289, 'Wand Mapping'!D:D,0)),MATCH(A289, 'Wand Mapping'!C:C,0)),MATCH(A289, 'Wand Mapping'!B:B,0))</f>
        <v>69</v>
      </c>
      <c r="V289" s="9" t="str">
        <f>INDEX('Wand Mapping'!K:K, U289)</f>
        <v>wand_ai_670</v>
      </c>
      <c r="W289" s="9" t="str">
        <f>_xlfn.CONCAT(V289, "_", T289)</f>
        <v>wand_ai_670_EN</v>
      </c>
      <c r="Z289" s="9" t="str">
        <f>IF(ISBLANK(X289), W289, X289)</f>
        <v>wand_ai_670_EN</v>
      </c>
    </row>
    <row r="290" spans="1:26">
      <c r="A290" s="9" t="s">
        <v>490</v>
      </c>
      <c r="B290" s="9" t="s">
        <v>742</v>
      </c>
      <c r="C290" s="9">
        <v>5</v>
      </c>
      <c r="D290" s="9">
        <v>9</v>
      </c>
      <c r="E290" s="9" t="str">
        <f>_xlfn.CONCAT(B290, RIGHT(_xlfn.CONCAT("0", D290), 2))</f>
        <v>BZ-5109</v>
      </c>
      <c r="F290" s="9" t="s">
        <v>1052</v>
      </c>
      <c r="G290" s="9" t="s">
        <v>655</v>
      </c>
      <c r="H290" s="9" t="s">
        <v>652</v>
      </c>
      <c r="J290" s="9" t="e">
        <f>MATCH($A290, 'Spells By School'!A:A, 0)</f>
        <v>#N/A</v>
      </c>
      <c r="K290" s="9" t="e">
        <f>MATCH($A290, 'Spells By School'!B:B, 0)</f>
        <v>#N/A</v>
      </c>
      <c r="L290" s="9" t="e">
        <f>MATCH($A290, 'Spells By School'!C:C, 0)</f>
        <v>#N/A</v>
      </c>
      <c r="M290" s="9" t="e">
        <f>MATCH($A290, 'Spells By School'!D:D, 0)</f>
        <v>#N/A</v>
      </c>
      <c r="N290" s="9" t="e">
        <f>MATCH($A290, 'Spells By School'!E:E, 0)</f>
        <v>#N/A</v>
      </c>
      <c r="O290" s="9">
        <f>MATCH($A290, 'Spells By School'!F:F, 0)</f>
        <v>31</v>
      </c>
      <c r="P290" s="9" t="e">
        <f ca="1">MATCH($A290, 'Spells By School'!G:G, 0)</f>
        <v>#N/A</v>
      </c>
      <c r="Q290" s="9" t="e">
        <f>MATCH($A290, 'Spells By School'!H:H, 0)</f>
        <v>#N/A</v>
      </c>
      <c r="R290" s="9" t="e">
        <f>MATCH($A290, 'Spells By School'!I:I, 0)</f>
        <v>#N/A</v>
      </c>
      <c r="S290" s="9" t="str">
        <f>IF(ISNA($J290), IF(ISNA($K290), IF(ISNA($L290), IF(ISNA($M290), IF(ISNA($N290), IF(ISNA($O290), IF(ISNA($P290), IF(ISNA($Q290), IF(ISNA($R290), "###error###", R$1),Q$1),P$1),O$1),N$1),M$1),L$1),K$1),J$1)</f>
        <v>Enchantment</v>
      </c>
      <c r="T290" s="9" t="str">
        <f>IF(ISNA($J290), IF(ISNA($K290), IF(ISNA($L290), IF(ISNA($M290), IF(ISNA($N290), IF(ISNA($O290), IF(ISNA($P290), IF(ISNA($Q290), IF(ISNA($R290), "###error###", "WM"),"IL"),"NE"),"EN"),"EV"),"TR"),"DI"),"CO"),"AB")</f>
        <v>EN</v>
      </c>
      <c r="U290" s="9">
        <f>IF(ISNA($J290), IF(ISNA($K290), IF(ISNA($L290), IF(ISNA($M290), IF(ISNA($N290), IF(ISNA($O290), IF(ISNA($P290), IF(ISNA($Q290), IF(ISNA($R290), "###error###", MATCH(A290, 'Wand Mapping'!J:J,0)),MATCH(A290, 'Wand Mapping'!I:I,0)),MATCH(A290, 'Wand Mapping'!H:H,0)),MATCH(A290, 'Wand Mapping'!G:G,0)),MATCH(A290, 'Wand Mapping'!F:F,0)),MATCH(A290, 'Wand Mapping'!E:E,0)),MATCH(A290, 'Wand Mapping'!D:D,0)),MATCH(A290, 'Wand Mapping'!C:C,0)),MATCH(A290, 'Wand Mapping'!B:B,0))</f>
        <v>79</v>
      </c>
      <c r="V290" s="9" t="str">
        <f>INDEX('Wand Mapping'!K:K, U290)</f>
        <v>wand_ai_770</v>
      </c>
      <c r="W290" s="9" t="str">
        <f>_xlfn.CONCAT(V290, "_", T290)</f>
        <v>wand_ai_770_EN</v>
      </c>
      <c r="Z290" s="9" t="str">
        <f>IF(ISBLANK(X290), W290, X290)</f>
        <v>wand_ai_770_EN</v>
      </c>
    </row>
    <row r="291" spans="1:26">
      <c r="A291" s="9" t="s">
        <v>41</v>
      </c>
      <c r="B291" s="9" t="s">
        <v>743</v>
      </c>
      <c r="C291" s="9">
        <v>5</v>
      </c>
      <c r="D291" s="9">
        <v>9</v>
      </c>
      <c r="E291" s="9" t="str">
        <f>_xlfn.CONCAT(B291, RIGHT(_xlfn.CONCAT("0", D291), 2))</f>
        <v>BZ-5209</v>
      </c>
      <c r="F291" s="9" t="s">
        <v>1053</v>
      </c>
      <c r="G291" s="9" t="s">
        <v>655</v>
      </c>
      <c r="H291" s="9" t="s">
        <v>652</v>
      </c>
      <c r="J291" s="9" t="e">
        <f>MATCH($A291, 'Spells By School'!A:A, 0)</f>
        <v>#N/A</v>
      </c>
      <c r="K291" s="9" t="e">
        <f>MATCH($A291, 'Spells By School'!B:B, 0)</f>
        <v>#N/A</v>
      </c>
      <c r="L291" s="9" t="e">
        <f>MATCH($A291, 'Spells By School'!C:C, 0)</f>
        <v>#N/A</v>
      </c>
      <c r="M291" s="9" t="e">
        <f>MATCH($A291, 'Spells By School'!D:D, 0)</f>
        <v>#N/A</v>
      </c>
      <c r="N291" s="9" t="e">
        <f>MATCH($A291, 'Spells By School'!E:E, 0)</f>
        <v>#N/A</v>
      </c>
      <c r="O291" s="9">
        <f>MATCH($A291, 'Spells By School'!F:F, 0)</f>
        <v>3</v>
      </c>
      <c r="P291" s="9" t="e">
        <f ca="1">MATCH($A291, 'Spells By School'!G:G, 0)</f>
        <v>#N/A</v>
      </c>
      <c r="Q291" s="9" t="e">
        <f>MATCH($A291, 'Spells By School'!H:H, 0)</f>
        <v>#N/A</v>
      </c>
      <c r="R291" s="9" t="e">
        <f>MATCH($A291, 'Spells By School'!I:I, 0)</f>
        <v>#N/A</v>
      </c>
      <c r="S291" s="9" t="str">
        <f>IF(ISNA($J291), IF(ISNA($K291), IF(ISNA($L291), IF(ISNA($M291), IF(ISNA($N291), IF(ISNA($O291), IF(ISNA($P291), IF(ISNA($Q291), IF(ISNA($R291), "###error###", R$1),Q$1),P$1),O$1),N$1),M$1),L$1),K$1),J$1)</f>
        <v>Enchantment</v>
      </c>
      <c r="T291" s="9" t="str">
        <f>IF(ISNA($J291), IF(ISNA($K291), IF(ISNA($L291), IF(ISNA($M291), IF(ISNA($N291), IF(ISNA($O291), IF(ISNA($P291), IF(ISNA($Q291), IF(ISNA($R291), "###error###", "WM"),"IL"),"NE"),"EN"),"EV"),"TR"),"DI"),"CO"),"AB")</f>
        <v>EN</v>
      </c>
      <c r="U291" s="9">
        <f>IF(ISNA($J291), IF(ISNA($K291), IF(ISNA($L291), IF(ISNA($M291), IF(ISNA($N291), IF(ISNA($O291), IF(ISNA($P291), IF(ISNA($Q291), IF(ISNA($R291), "###error###", MATCH(A291, 'Wand Mapping'!J:J,0)),MATCH(A291, 'Wand Mapping'!I:I,0)),MATCH(A291, 'Wand Mapping'!H:H,0)),MATCH(A291, 'Wand Mapping'!G:G,0)),MATCH(A291, 'Wand Mapping'!F:F,0)),MATCH(A291, 'Wand Mapping'!E:E,0)),MATCH(A291, 'Wand Mapping'!D:D,0)),MATCH(A291, 'Wand Mapping'!C:C,0)),MATCH(A291, 'Wand Mapping'!B:B,0))</f>
        <v>8</v>
      </c>
      <c r="V291" s="9" t="str">
        <f>INDEX('Wand Mapping'!K:K, U291)</f>
        <v>wand_ai_060</v>
      </c>
      <c r="W291" s="9" t="str">
        <f>_xlfn.CONCAT(V291, "_", T291)</f>
        <v>wand_ai_060_EN</v>
      </c>
      <c r="Z291" s="9" t="str">
        <f>IF(ISBLANK(X291), W291, X291)</f>
        <v>wand_ai_060_EN</v>
      </c>
    </row>
    <row r="292" spans="1:26">
      <c r="A292" s="9" t="s">
        <v>598</v>
      </c>
      <c r="B292" s="9" t="s">
        <v>744</v>
      </c>
      <c r="C292" s="9">
        <v>5</v>
      </c>
      <c r="D292" s="9">
        <v>9</v>
      </c>
      <c r="E292" s="9" t="str">
        <f>_xlfn.CONCAT(B292, RIGHT(_xlfn.CONCAT("0", D292), 2))</f>
        <v>BZ-5309</v>
      </c>
      <c r="F292" s="9" t="s">
        <v>1054</v>
      </c>
      <c r="G292" s="9" t="s">
        <v>655</v>
      </c>
      <c r="H292" s="9" t="s">
        <v>652</v>
      </c>
      <c r="J292" s="9" t="e">
        <f>MATCH($A292, 'Spells By School'!A:A, 0)</f>
        <v>#N/A</v>
      </c>
      <c r="K292" s="9" t="e">
        <f>MATCH($A292, 'Spells By School'!B:B, 0)</f>
        <v>#N/A</v>
      </c>
      <c r="L292" s="9" t="e">
        <f>MATCH($A292, 'Spells By School'!C:C, 0)</f>
        <v>#N/A</v>
      </c>
      <c r="M292" s="9" t="e">
        <f>MATCH($A292, 'Spells By School'!D:D, 0)</f>
        <v>#N/A</v>
      </c>
      <c r="N292" s="9" t="e">
        <f>MATCH($A292, 'Spells By School'!E:E, 0)</f>
        <v>#N/A</v>
      </c>
      <c r="O292" s="9">
        <f>MATCH($A292, 'Spells By School'!F:F, 0)</f>
        <v>24</v>
      </c>
      <c r="P292" s="9" t="e">
        <f ca="1">MATCH($A292, 'Spells By School'!G:G, 0)</f>
        <v>#N/A</v>
      </c>
      <c r="Q292" s="9" t="e">
        <f>MATCH($A292, 'Spells By School'!H:H, 0)</f>
        <v>#N/A</v>
      </c>
      <c r="R292" s="9" t="e">
        <f>MATCH($A292, 'Spells By School'!I:I, 0)</f>
        <v>#N/A</v>
      </c>
      <c r="S292" s="9" t="str">
        <f>IF(ISNA($J292), IF(ISNA($K292), IF(ISNA($L292), IF(ISNA($M292), IF(ISNA($N292), IF(ISNA($O292), IF(ISNA($P292), IF(ISNA($Q292), IF(ISNA($R292), "###error###", R$1),Q$1),P$1),O$1),N$1),M$1),L$1),K$1),J$1)</f>
        <v>Enchantment</v>
      </c>
      <c r="T292" s="9" t="str">
        <f>IF(ISNA($J292), IF(ISNA($K292), IF(ISNA($L292), IF(ISNA($M292), IF(ISNA($N292), IF(ISNA($O292), IF(ISNA($P292), IF(ISNA($Q292), IF(ISNA($R292), "###error###", "WM"),"IL"),"NE"),"EN"),"EV"),"TR"),"DI"),"CO"),"AB")</f>
        <v>EN</v>
      </c>
      <c r="U292" s="9">
        <f>IF(ISNA($J292), IF(ISNA($K292), IF(ISNA($L292), IF(ISNA($M292), IF(ISNA($N292), IF(ISNA($O292), IF(ISNA($P292), IF(ISNA($Q292), IF(ISNA($R292), "###error###", MATCH(A292, 'Wand Mapping'!J:J,0)),MATCH(A292, 'Wand Mapping'!I:I,0)),MATCH(A292, 'Wand Mapping'!H:H,0)),MATCH(A292, 'Wand Mapping'!G:G,0)),MATCH(A292, 'Wand Mapping'!F:F,0)),MATCH(A292, 'Wand Mapping'!E:E,0)),MATCH(A292, 'Wand Mapping'!D:D,0)),MATCH(A292, 'Wand Mapping'!C:C,0)),MATCH(A292, 'Wand Mapping'!B:B,0))</f>
        <v>95</v>
      </c>
      <c r="V292" s="9" t="str">
        <f>INDEX('Wand Mapping'!K:K, U292)</f>
        <v>wand_ai_930</v>
      </c>
      <c r="W292" s="9" t="str">
        <f>_xlfn.CONCAT(V292, "_", T292)</f>
        <v>wand_ai_930_EN</v>
      </c>
      <c r="Z292" s="9" t="str">
        <f>IF(ISBLANK(X292), W292, X292)</f>
        <v>wand_ai_930_EN</v>
      </c>
    </row>
    <row r="293" spans="1:26">
      <c r="A293" s="9" t="s">
        <v>426</v>
      </c>
      <c r="B293" s="9" t="s">
        <v>745</v>
      </c>
      <c r="C293" s="9">
        <v>5</v>
      </c>
      <c r="D293" s="9">
        <v>9</v>
      </c>
      <c r="E293" s="9" t="str">
        <f>_xlfn.CONCAT(B293, RIGHT(_xlfn.CONCAT("0", D293), 2))</f>
        <v>BZ-5409</v>
      </c>
      <c r="F293" s="9" t="s">
        <v>1055</v>
      </c>
      <c r="G293" s="9" t="s">
        <v>655</v>
      </c>
      <c r="H293" s="9" t="s">
        <v>652</v>
      </c>
      <c r="J293" s="9">
        <f>MATCH($A293, 'Spells By School'!A:A, 0)</f>
        <v>69</v>
      </c>
      <c r="K293" s="9" t="e">
        <f>MATCH($A293, 'Spells By School'!B:B, 0)</f>
        <v>#N/A</v>
      </c>
      <c r="L293" s="9" t="e">
        <f>MATCH($A293, 'Spells By School'!C:C, 0)</f>
        <v>#N/A</v>
      </c>
      <c r="M293" s="9" t="e">
        <f>MATCH($A293, 'Spells By School'!D:D, 0)</f>
        <v>#N/A</v>
      </c>
      <c r="N293" s="9" t="e">
        <f>MATCH($A293, 'Spells By School'!E:E, 0)</f>
        <v>#N/A</v>
      </c>
      <c r="O293" s="9" t="e">
        <f>MATCH($A293, 'Spells By School'!F:F, 0)</f>
        <v>#N/A</v>
      </c>
      <c r="P293" s="9" t="e">
        <f ca="1">MATCH($A293, 'Spells By School'!G:G, 0)</f>
        <v>#N/A</v>
      </c>
      <c r="Q293" s="9" t="e">
        <f>MATCH($A293, 'Spells By School'!H:H, 0)</f>
        <v>#N/A</v>
      </c>
      <c r="R293" s="9" t="e">
        <f>MATCH($A293, 'Spells By School'!I:I, 0)</f>
        <v>#N/A</v>
      </c>
      <c r="S293" s="9" t="str">
        <f>IF(ISNA($J293), IF(ISNA($K293), IF(ISNA($L293), IF(ISNA($M293), IF(ISNA($N293), IF(ISNA($O293), IF(ISNA($P293), IF(ISNA($Q293), IF(ISNA($R293), "###error###", R$1),Q$1),P$1),O$1),N$1),M$1),L$1),K$1),J$1)</f>
        <v>Abjuration</v>
      </c>
      <c r="T293" s="9" t="str">
        <f>IF(ISNA($J293), IF(ISNA($K293), IF(ISNA($L293), IF(ISNA($M293), IF(ISNA($N293), IF(ISNA($O293), IF(ISNA($P293), IF(ISNA($Q293), IF(ISNA($R293), "###error###", "WM"),"IL"),"NE"),"EN"),"EV"),"TR"),"DI"),"CO"),"AB")</f>
        <v>AB</v>
      </c>
      <c r="U293" s="9">
        <f>IF(ISNA($J293), IF(ISNA($K293), IF(ISNA($L293), IF(ISNA($M293), IF(ISNA($N293), IF(ISNA($O293), IF(ISNA($P293), IF(ISNA($Q293), IF(ISNA($R293), "###error###", MATCH(A293, 'Wand Mapping'!J:J,0)),MATCH(A293, 'Wand Mapping'!I:I,0)),MATCH(A293, 'Wand Mapping'!H:H,0)),MATCH(A293, 'Wand Mapping'!G:G,0)),MATCH(A293, 'Wand Mapping'!F:F,0)),MATCH(A293, 'Wand Mapping'!E:E,0)),MATCH(A293, 'Wand Mapping'!D:D,0)),MATCH(A293, 'Wand Mapping'!C:C,0)),MATCH(A293, 'Wand Mapping'!B:B,0))</f>
        <v>70</v>
      </c>
      <c r="V293" s="9" t="str">
        <f>INDEX('Wand Mapping'!K:K, U293)</f>
        <v>wand_ai_680</v>
      </c>
      <c r="W293" s="9" t="str">
        <f>_xlfn.CONCAT(V293, "_", T293)</f>
        <v>wand_ai_680_AB</v>
      </c>
      <c r="Z293" s="9" t="str">
        <f>IF(ISBLANK(X293), W293, X293)</f>
        <v>wand_ai_680_AB</v>
      </c>
    </row>
    <row r="294" spans="1:26">
      <c r="A294" s="9" t="s">
        <v>144</v>
      </c>
      <c r="B294" s="9" t="s">
        <v>746</v>
      </c>
      <c r="C294" s="9">
        <v>5</v>
      </c>
      <c r="D294" s="9">
        <v>9</v>
      </c>
      <c r="E294" s="9" t="str">
        <f>_xlfn.CONCAT(B294, RIGHT(_xlfn.CONCAT("0", D294), 2))</f>
        <v>BZ-5509</v>
      </c>
      <c r="F294" s="9" t="s">
        <v>1056</v>
      </c>
      <c r="G294" s="9" t="s">
        <v>655</v>
      </c>
      <c r="H294" s="9" t="s">
        <v>652</v>
      </c>
      <c r="J294" s="9">
        <f>MATCH($A294, 'Spells By School'!A:A, 0)</f>
        <v>51</v>
      </c>
      <c r="K294" s="9" t="e">
        <f>MATCH($A294, 'Spells By School'!B:B, 0)</f>
        <v>#N/A</v>
      </c>
      <c r="L294" s="9" t="e">
        <f>MATCH($A294, 'Spells By School'!C:C, 0)</f>
        <v>#N/A</v>
      </c>
      <c r="M294" s="9" t="e">
        <f>MATCH($A294, 'Spells By School'!D:D, 0)</f>
        <v>#N/A</v>
      </c>
      <c r="N294" s="9" t="e">
        <f>MATCH($A294, 'Spells By School'!E:E, 0)</f>
        <v>#N/A</v>
      </c>
      <c r="O294" s="9" t="e">
        <f>MATCH($A294, 'Spells By School'!F:F, 0)</f>
        <v>#N/A</v>
      </c>
      <c r="P294" s="9" t="e">
        <f ca="1">MATCH($A294, 'Spells By School'!G:G, 0)</f>
        <v>#N/A</v>
      </c>
      <c r="Q294" s="9" t="e">
        <f>MATCH($A294, 'Spells By School'!H:H, 0)</f>
        <v>#N/A</v>
      </c>
      <c r="R294" s="9" t="e">
        <f>MATCH($A294, 'Spells By School'!I:I, 0)</f>
        <v>#N/A</v>
      </c>
      <c r="S294" s="9" t="str">
        <f>IF(ISNA($J294), IF(ISNA($K294), IF(ISNA($L294), IF(ISNA($M294), IF(ISNA($N294), IF(ISNA($O294), IF(ISNA($P294), IF(ISNA($Q294), IF(ISNA($R294), "###error###", R$1),Q$1),P$1),O$1),N$1),M$1),L$1),K$1),J$1)</f>
        <v>Abjuration</v>
      </c>
      <c r="T294" s="9" t="str">
        <f>IF(ISNA($J294), IF(ISNA($K294), IF(ISNA($L294), IF(ISNA($M294), IF(ISNA($N294), IF(ISNA($O294), IF(ISNA($P294), IF(ISNA($Q294), IF(ISNA($R294), "###error###", "WM"),"IL"),"NE"),"EN"),"EV"),"TR"),"DI"),"CO"),"AB")</f>
        <v>AB</v>
      </c>
      <c r="U294" s="9">
        <f>IF(ISNA($J294), IF(ISNA($K294), IF(ISNA($L294), IF(ISNA($M294), IF(ISNA($N294), IF(ISNA($O294), IF(ISNA($P294), IF(ISNA($Q294), IF(ISNA($R294), "###error###", MATCH(A294, 'Wand Mapping'!J:J,0)),MATCH(A294, 'Wand Mapping'!I:I,0)),MATCH(A294, 'Wand Mapping'!H:H,0)),MATCH(A294, 'Wand Mapping'!G:G,0)),MATCH(A294, 'Wand Mapping'!F:F,0)),MATCH(A294, 'Wand Mapping'!E:E,0)),MATCH(A294, 'Wand Mapping'!D:D,0)),MATCH(A294, 'Wand Mapping'!C:C,0)),MATCH(A294, 'Wand Mapping'!B:B,0))</f>
        <v>26</v>
      </c>
      <c r="V294" s="9" t="str">
        <f>INDEX('Wand Mapping'!K:K, U294)</f>
        <v>wand_ai_240</v>
      </c>
      <c r="W294" s="9" t="str">
        <f>_xlfn.CONCAT(V294, "_", T294)</f>
        <v>wand_ai_240_AB</v>
      </c>
      <c r="Z294" s="9" t="str">
        <f>IF(ISBLANK(X294), W294, X294)</f>
        <v>wand_ai_240_AB</v>
      </c>
    </row>
    <row r="295" spans="1:26">
      <c r="A295" s="9" t="s">
        <v>104</v>
      </c>
      <c r="B295" s="9" t="s">
        <v>748</v>
      </c>
      <c r="C295" s="9">
        <v>5</v>
      </c>
      <c r="D295" s="9">
        <v>9</v>
      </c>
      <c r="E295" s="9" t="str">
        <f>_xlfn.CONCAT(B295, RIGHT(_xlfn.CONCAT("0", D295), 2))</f>
        <v>BZ-5709</v>
      </c>
      <c r="F295" s="9" t="s">
        <v>1058</v>
      </c>
      <c r="G295" s="9" t="s">
        <v>655</v>
      </c>
      <c r="H295" s="9" t="s">
        <v>652</v>
      </c>
      <c r="J295" s="9">
        <f>MATCH($A295, 'Spells By School'!A:A, 0)</f>
        <v>9</v>
      </c>
      <c r="K295" s="9" t="e">
        <f>MATCH($A295, 'Spells By School'!B:B, 0)</f>
        <v>#N/A</v>
      </c>
      <c r="L295" s="9" t="e">
        <f>MATCH($A295, 'Spells By School'!C:C, 0)</f>
        <v>#N/A</v>
      </c>
      <c r="M295" s="9" t="e">
        <f>MATCH($A295, 'Spells By School'!D:D, 0)</f>
        <v>#N/A</v>
      </c>
      <c r="N295" s="9" t="e">
        <f>MATCH($A295, 'Spells By School'!E:E, 0)</f>
        <v>#N/A</v>
      </c>
      <c r="O295" s="9" t="e">
        <f>MATCH($A295, 'Spells By School'!F:F, 0)</f>
        <v>#N/A</v>
      </c>
      <c r="P295" s="9" t="e">
        <f ca="1">MATCH($A295, 'Spells By School'!G:G, 0)</f>
        <v>#N/A</v>
      </c>
      <c r="Q295" s="9" t="e">
        <f>MATCH($A295, 'Spells By School'!H:H, 0)</f>
        <v>#N/A</v>
      </c>
      <c r="R295" s="9" t="e">
        <f>MATCH($A295, 'Spells By School'!I:I, 0)</f>
        <v>#N/A</v>
      </c>
      <c r="S295" s="9" t="str">
        <f>IF(ISNA($J295), IF(ISNA($K295), IF(ISNA($L295), IF(ISNA($M295), IF(ISNA($N295), IF(ISNA($O295), IF(ISNA($P295), IF(ISNA($Q295), IF(ISNA($R295), "###error###", R$1),Q$1),P$1),O$1),N$1),M$1),L$1),K$1),J$1)</f>
        <v>Abjuration</v>
      </c>
      <c r="T295" s="9" t="str">
        <f>IF(ISNA($J295), IF(ISNA($K295), IF(ISNA($L295), IF(ISNA($M295), IF(ISNA($N295), IF(ISNA($O295), IF(ISNA($P295), IF(ISNA($Q295), IF(ISNA($R295), "###error###", "WM"),"IL"),"NE"),"EN"),"EV"),"TR"),"DI"),"CO"),"AB")</f>
        <v>AB</v>
      </c>
      <c r="U295" s="9">
        <f>IF(ISNA($J295), IF(ISNA($K295), IF(ISNA($L295), IF(ISNA($M295), IF(ISNA($N295), IF(ISNA($O295), IF(ISNA($P295), IF(ISNA($Q295), IF(ISNA($R295), "###error###", MATCH(A295, 'Wand Mapping'!J:J,0)),MATCH(A295, 'Wand Mapping'!I:I,0)),MATCH(A295, 'Wand Mapping'!H:H,0)),MATCH(A295, 'Wand Mapping'!G:G,0)),MATCH(A295, 'Wand Mapping'!F:F,0)),MATCH(A295, 'Wand Mapping'!E:E,0)),MATCH(A295, 'Wand Mapping'!D:D,0)),MATCH(A295, 'Wand Mapping'!C:C,0)),MATCH(A295, 'Wand Mapping'!B:B,0))</f>
        <v>19</v>
      </c>
      <c r="V295" s="9" t="str">
        <f>INDEX('Wand Mapping'!K:K, U295)</f>
        <v>wand_ai_170</v>
      </c>
      <c r="W295" s="9" t="str">
        <f>_xlfn.CONCAT(V295, "_", T295)</f>
        <v>wand_ai_170_AB</v>
      </c>
      <c r="Z295" s="9" t="str">
        <f>IF(ISBLANK(X295), W295, X295)</f>
        <v>wand_ai_170_AB</v>
      </c>
    </row>
    <row r="296" spans="1:26">
      <c r="A296" s="9" t="s">
        <v>565</v>
      </c>
      <c r="B296" s="9" t="s">
        <v>749</v>
      </c>
      <c r="C296" s="9">
        <v>5</v>
      </c>
      <c r="D296" s="9">
        <v>9</v>
      </c>
      <c r="E296" s="9" t="str">
        <f>_xlfn.CONCAT(B296, RIGHT(_xlfn.CONCAT("0", D296), 2))</f>
        <v>BZ-5809</v>
      </c>
      <c r="F296" s="9" t="s">
        <v>1059</v>
      </c>
      <c r="G296" s="9" t="s">
        <v>655</v>
      </c>
      <c r="H296" s="9" t="s">
        <v>652</v>
      </c>
      <c r="J296" s="9" t="e">
        <f>MATCH($A296, 'Spells By School'!A:A, 0)</f>
        <v>#N/A</v>
      </c>
      <c r="K296" s="9" t="e">
        <f>MATCH($A296, 'Spells By School'!B:B, 0)</f>
        <v>#N/A</v>
      </c>
      <c r="L296" s="9" t="e">
        <f>MATCH($A296, 'Spells By School'!C:C, 0)</f>
        <v>#N/A</v>
      </c>
      <c r="M296" s="9">
        <f>MATCH($A296, 'Spells By School'!D:D, 0)</f>
        <v>45</v>
      </c>
      <c r="N296" s="9" t="e">
        <f>MATCH($A296, 'Spells By School'!E:E, 0)</f>
        <v>#N/A</v>
      </c>
      <c r="O296" s="9" t="e">
        <f>MATCH($A296, 'Spells By School'!F:F, 0)</f>
        <v>#N/A</v>
      </c>
      <c r="P296" s="9" t="e">
        <f ca="1">MATCH($A296, 'Spells By School'!G:G, 0)</f>
        <v>#N/A</v>
      </c>
      <c r="Q296" s="9" t="e">
        <f>MATCH($A296, 'Spells By School'!H:H, 0)</f>
        <v>#N/A</v>
      </c>
      <c r="R296" s="9" t="e">
        <f>MATCH($A296, 'Spells By School'!I:I, 0)</f>
        <v>#N/A</v>
      </c>
      <c r="S296" s="9" t="str">
        <f>IF(ISNA($J296), IF(ISNA($K296), IF(ISNA($L296), IF(ISNA($M296), IF(ISNA($N296), IF(ISNA($O296), IF(ISNA($P296), IF(ISNA($Q296), IF(ISNA($R296), "###error###", R$1),Q$1),P$1),O$1),N$1),M$1),L$1),K$1),J$1)</f>
        <v>Transmutation</v>
      </c>
      <c r="T296" s="9" t="str">
        <f>IF(ISNA($J296), IF(ISNA($K296), IF(ISNA($L296), IF(ISNA($M296), IF(ISNA($N296), IF(ISNA($O296), IF(ISNA($P296), IF(ISNA($Q296), IF(ISNA($R296), "###error###", "WM"),"IL"),"NE"),"EN"),"EV"),"TR"),"DI"),"CO"),"AB")</f>
        <v>TR</v>
      </c>
      <c r="U296" s="9">
        <f>IF(ISNA($J296), IF(ISNA($K296), IF(ISNA($L296), IF(ISNA($M296), IF(ISNA($N296), IF(ISNA($O296), IF(ISNA($P296), IF(ISNA($Q296), IF(ISNA($R296), "###error###", MATCH(A296, 'Wand Mapping'!J:J,0)),MATCH(A296, 'Wand Mapping'!I:I,0)),MATCH(A296, 'Wand Mapping'!H:H,0)),MATCH(A296, 'Wand Mapping'!G:G,0)),MATCH(A296, 'Wand Mapping'!F:F,0)),MATCH(A296, 'Wand Mapping'!E:E,0)),MATCH(A296, 'Wand Mapping'!D:D,0)),MATCH(A296, 'Wand Mapping'!C:C,0)),MATCH(A296, 'Wand Mapping'!B:B,0))</f>
        <v>90</v>
      </c>
      <c r="V296" s="9" t="str">
        <f>INDEX('Wand Mapping'!K:K, U296)</f>
        <v>wand_ai_880</v>
      </c>
      <c r="W296" s="9" t="str">
        <f>_xlfn.CONCAT(V296, "_", T296)</f>
        <v>wand_ai_880_TR</v>
      </c>
      <c r="Z296" s="9" t="str">
        <f>IF(ISBLANK(X296), W296, X296)</f>
        <v>wand_ai_880_TR</v>
      </c>
    </row>
    <row r="297" spans="1:26">
      <c r="A297" s="9" t="s">
        <v>129</v>
      </c>
      <c r="B297" s="9" t="s">
        <v>750</v>
      </c>
      <c r="C297" s="9">
        <v>5</v>
      </c>
      <c r="D297" s="9">
        <v>9</v>
      </c>
      <c r="E297" s="9" t="str">
        <f>_xlfn.CONCAT(B297, RIGHT(_xlfn.CONCAT("0", D297), 2))</f>
        <v>BZ-5909</v>
      </c>
      <c r="F297" s="9" t="s">
        <v>1060</v>
      </c>
      <c r="G297" s="9" t="s">
        <v>655</v>
      </c>
      <c r="H297" s="9" t="s">
        <v>652</v>
      </c>
      <c r="J297" s="9" t="e">
        <f>MATCH($A297, 'Spells By School'!A:A, 0)</f>
        <v>#N/A</v>
      </c>
      <c r="K297" s="9" t="e">
        <f>MATCH($A297, 'Spells By School'!B:B, 0)</f>
        <v>#N/A</v>
      </c>
      <c r="L297" s="9">
        <f>MATCH($A297, 'Spells By School'!C:C, 0)</f>
        <v>20</v>
      </c>
      <c r="M297" s="9" t="e">
        <f>MATCH($A297, 'Spells By School'!D:D, 0)</f>
        <v>#N/A</v>
      </c>
      <c r="N297" s="9" t="e">
        <f>MATCH($A297, 'Spells By School'!E:E, 0)</f>
        <v>#N/A</v>
      </c>
      <c r="O297" s="9" t="e">
        <f>MATCH($A297, 'Spells By School'!F:F, 0)</f>
        <v>#N/A</v>
      </c>
      <c r="P297" s="9" t="e">
        <f ca="1">MATCH($A297, 'Spells By School'!G:G, 0)</f>
        <v>#N/A</v>
      </c>
      <c r="Q297" s="9" t="e">
        <f>MATCH($A297, 'Spells By School'!H:H, 0)</f>
        <v>#N/A</v>
      </c>
      <c r="R297" s="9" t="e">
        <f>MATCH($A297, 'Spells By School'!I:I, 0)</f>
        <v>#N/A</v>
      </c>
      <c r="S297" s="9" t="str">
        <f>IF(ISNA($J297), IF(ISNA($K297), IF(ISNA($L297), IF(ISNA($M297), IF(ISNA($N297), IF(ISNA($O297), IF(ISNA($P297), IF(ISNA($Q297), IF(ISNA($R297), "###error###", R$1),Q$1),P$1),O$1),N$1),M$1),L$1),K$1),J$1)</f>
        <v>Divination</v>
      </c>
      <c r="T297" s="9" t="str">
        <f>IF(ISNA($J297), IF(ISNA($K297), IF(ISNA($L297), IF(ISNA($M297), IF(ISNA($N297), IF(ISNA($O297), IF(ISNA($P297), IF(ISNA($Q297), IF(ISNA($R297), "###error###", "WM"),"IL"),"NE"),"EN"),"EV"),"TR"),"DI"),"CO"),"AB")</f>
        <v>DI</v>
      </c>
      <c r="U297" s="9">
        <f>IF(ISNA($J297), IF(ISNA($K297), IF(ISNA($L297), IF(ISNA($M297), IF(ISNA($N297), IF(ISNA($O297), IF(ISNA($P297), IF(ISNA($Q297), IF(ISNA($R297), "###error###", MATCH(A297, 'Wand Mapping'!J:J,0)),MATCH(A297, 'Wand Mapping'!I:I,0)),MATCH(A297, 'Wand Mapping'!H:H,0)),MATCH(A297, 'Wand Mapping'!G:G,0)),MATCH(A297, 'Wand Mapping'!F:F,0)),MATCH(A297, 'Wand Mapping'!E:E,0)),MATCH(A297, 'Wand Mapping'!D:D,0)),MATCH(A297, 'Wand Mapping'!C:C,0)),MATCH(A297, 'Wand Mapping'!B:B,0))</f>
        <v>23</v>
      </c>
      <c r="V297" s="9" t="str">
        <f>INDEX('Wand Mapping'!K:K, U297)</f>
        <v>wand_ai_210</v>
      </c>
      <c r="W297" s="9" t="str">
        <f>_xlfn.CONCAT(V297, "_", T297)</f>
        <v>wand_ai_210_DI</v>
      </c>
      <c r="Z297" s="9" t="str">
        <f>IF(ISBLANK(X297), W297, X297)</f>
        <v>wand_ai_210_DI</v>
      </c>
    </row>
    <row r="298" spans="1:26">
      <c r="A298" s="9" t="s">
        <v>1092</v>
      </c>
      <c r="B298" s="9" t="s">
        <v>1132</v>
      </c>
      <c r="C298" s="9">
        <v>5</v>
      </c>
      <c r="D298" s="9">
        <v>9</v>
      </c>
      <c r="E298" s="9" t="str">
        <f>_xlfn.CONCAT(B298, RIGHT(_xlfn.CONCAT("0", D298), 2))</f>
        <v>BZ-5A09</v>
      </c>
      <c r="F298" s="9" t="s">
        <v>1061</v>
      </c>
      <c r="G298" s="9" t="s">
        <v>655</v>
      </c>
      <c r="H298" s="9" t="s">
        <v>652</v>
      </c>
      <c r="J298" s="9" t="e">
        <f>MATCH($A298, 'Spells By School'!A:A, 0)</f>
        <v>#N/A</v>
      </c>
      <c r="K298" s="9">
        <f>MATCH($A298, 'Spells By School'!B:B, 0)</f>
        <v>100</v>
      </c>
      <c r="L298" s="9" t="e">
        <f>MATCH($A298, 'Spells By School'!C:C, 0)</f>
        <v>#N/A</v>
      </c>
      <c r="M298" s="9" t="e">
        <f>MATCH($A298, 'Spells By School'!D:D, 0)</f>
        <v>#N/A</v>
      </c>
      <c r="N298" s="9" t="e">
        <f>MATCH($A298, 'Spells By School'!E:E, 0)</f>
        <v>#N/A</v>
      </c>
      <c r="O298" s="9" t="e">
        <f>MATCH($A298, 'Spells By School'!F:F, 0)</f>
        <v>#N/A</v>
      </c>
      <c r="P298" s="9" t="e">
        <f ca="1">MATCH($A298, 'Spells By School'!G:G, 0)</f>
        <v>#N/A</v>
      </c>
      <c r="Q298" s="9" t="e">
        <f>MATCH($A298, 'Spells By School'!H:H, 0)</f>
        <v>#N/A</v>
      </c>
      <c r="R298" s="9" t="e">
        <f>MATCH($A298, 'Spells By School'!I:I, 0)</f>
        <v>#N/A</v>
      </c>
      <c r="S298" s="9" t="str">
        <f>IF(ISNA($J298), IF(ISNA($K298), IF(ISNA($L298), IF(ISNA($M298), IF(ISNA($N298), IF(ISNA($O298), IF(ISNA($P298), IF(ISNA($Q298), IF(ISNA($R298), "###error###", R$1),Q$1),P$1),O$1),N$1),M$1),L$1),K$1),J$1)</f>
        <v>Conjuration</v>
      </c>
      <c r="T298" s="9" t="str">
        <f>IF(ISNA($J298), IF(ISNA($K298), IF(ISNA($L298), IF(ISNA($M298), IF(ISNA($N298), IF(ISNA($O298), IF(ISNA($P298), IF(ISNA($Q298), IF(ISNA($R298), "###error###", "WM"),"IL"),"NE"),"EN"),"EV"),"TR"),"DI"),"CO"),"AB")</f>
        <v>CO</v>
      </c>
      <c r="U298" s="9" t="e">
        <f>IF(ISNA($J298), IF(ISNA($K298), IF(ISNA($L298), IF(ISNA($M298), IF(ISNA($N298), IF(ISNA($O298), IF(ISNA($P298), IF(ISNA($Q298), IF(ISNA($R298), "###error###", MATCH(A298, 'Wand Mapping'!J:J,0)),MATCH(A298, 'Wand Mapping'!I:I,0)),MATCH(A298, 'Wand Mapping'!H:H,0)),MATCH(A298, 'Wand Mapping'!G:G,0)),MATCH(A298, 'Wand Mapping'!F:F,0)),MATCH(A298, 'Wand Mapping'!E:E,0)),MATCH(A298, 'Wand Mapping'!D:D,0)),MATCH(A298, 'Wand Mapping'!C:C,0)),MATCH(A298, 'Wand Mapping'!B:B,0))</f>
        <v>#N/A</v>
      </c>
      <c r="V298" s="9" t="e">
        <f>INDEX('Wand Mapping'!K:K, U298)</f>
        <v>#N/A</v>
      </c>
      <c r="W298" s="9" t="e">
        <f>_xlfn.CONCAT(V298, "_", T298)</f>
        <v>#N/A</v>
      </c>
      <c r="X298" s="60" t="s">
        <v>1956</v>
      </c>
      <c r="Z298" s="9" t="str">
        <f>IF(ISBLANK(X298), W298, X298)</f>
        <v>wand_ai_660_CO</v>
      </c>
    </row>
    <row r="299" spans="1:26">
      <c r="A299" s="9" t="s">
        <v>258</v>
      </c>
      <c r="B299" s="9" t="s">
        <v>1133</v>
      </c>
      <c r="C299" s="9">
        <v>5</v>
      </c>
      <c r="D299" s="9">
        <v>9</v>
      </c>
      <c r="E299" s="9" t="str">
        <f>_xlfn.CONCAT(B299, RIGHT(_xlfn.CONCAT("0", D299), 2))</f>
        <v>BZ-5B09</v>
      </c>
      <c r="F299" s="9" t="s">
        <v>1062</v>
      </c>
      <c r="G299" s="9" t="s">
        <v>655</v>
      </c>
      <c r="H299" s="9" t="s">
        <v>652</v>
      </c>
      <c r="J299" s="9">
        <f>MATCH($A299, 'Spells By School'!A:A, 0)</f>
        <v>40</v>
      </c>
      <c r="K299" s="9" t="e">
        <f>MATCH($A299, 'Spells By School'!B:B, 0)</f>
        <v>#N/A</v>
      </c>
      <c r="L299" s="9" t="e">
        <f>MATCH($A299, 'Spells By School'!C:C, 0)</f>
        <v>#N/A</v>
      </c>
      <c r="M299" s="9" t="e">
        <f>MATCH($A299, 'Spells By School'!D:D, 0)</f>
        <v>#N/A</v>
      </c>
      <c r="N299" s="9" t="e">
        <f>MATCH($A299, 'Spells By School'!E:E, 0)</f>
        <v>#N/A</v>
      </c>
      <c r="O299" s="9" t="e">
        <f>MATCH($A299, 'Spells By School'!F:F, 0)</f>
        <v>#N/A</v>
      </c>
      <c r="P299" s="9" t="e">
        <f ca="1">MATCH($A299, 'Spells By School'!G:G, 0)</f>
        <v>#N/A</v>
      </c>
      <c r="Q299" s="9" t="e">
        <f>MATCH($A299, 'Spells By School'!H:H, 0)</f>
        <v>#N/A</v>
      </c>
      <c r="R299" s="9" t="e">
        <f>MATCH($A299, 'Spells By School'!I:I, 0)</f>
        <v>#N/A</v>
      </c>
      <c r="S299" s="9" t="str">
        <f>IF(ISNA($J299), IF(ISNA($K299), IF(ISNA($L299), IF(ISNA($M299), IF(ISNA($N299), IF(ISNA($O299), IF(ISNA($P299), IF(ISNA($Q299), IF(ISNA($R299), "###error###", R$1),Q$1),P$1),O$1),N$1),M$1),L$1),K$1),J$1)</f>
        <v>Abjuration</v>
      </c>
      <c r="T299" s="9" t="str">
        <f>IF(ISNA($J299), IF(ISNA($K299), IF(ISNA($L299), IF(ISNA($M299), IF(ISNA($N299), IF(ISNA($O299), IF(ISNA($P299), IF(ISNA($Q299), IF(ISNA($R299), "###error###", "WM"),"IL"),"NE"),"EN"),"EV"),"TR"),"DI"),"CO"),"AB")</f>
        <v>AB</v>
      </c>
      <c r="U299" s="9">
        <f>IF(ISNA($J299), IF(ISNA($K299), IF(ISNA($L299), IF(ISNA($M299), IF(ISNA($N299), IF(ISNA($O299), IF(ISNA($P299), IF(ISNA($Q299), IF(ISNA($R299), "###error###", MATCH(A299, 'Wand Mapping'!J:J,0)),MATCH(A299, 'Wand Mapping'!I:I,0)),MATCH(A299, 'Wand Mapping'!H:H,0)),MATCH(A299, 'Wand Mapping'!G:G,0)),MATCH(A299, 'Wand Mapping'!F:F,0)),MATCH(A299, 'Wand Mapping'!E:E,0)),MATCH(A299, 'Wand Mapping'!D:D,0)),MATCH(A299, 'Wand Mapping'!C:C,0)),MATCH(A299, 'Wand Mapping'!B:B,0))</f>
        <v>44</v>
      </c>
      <c r="V299" s="9" t="str">
        <f>INDEX('Wand Mapping'!K:K, U299)</f>
        <v>wand_ai_420</v>
      </c>
      <c r="W299" s="9" t="str">
        <f>_xlfn.CONCAT(V299, "_", T299)</f>
        <v>wand_ai_420_AB</v>
      </c>
      <c r="Z299" s="9" t="str">
        <f>IF(ISBLANK(X299), W299, X299)</f>
        <v>wand_ai_420_AB</v>
      </c>
    </row>
    <row r="300" spans="1:26">
      <c r="A300" s="9" t="s">
        <v>337</v>
      </c>
      <c r="B300" s="9" t="s">
        <v>1134</v>
      </c>
      <c r="C300" s="9">
        <v>5</v>
      </c>
      <c r="D300" s="9">
        <v>9</v>
      </c>
      <c r="E300" s="9" t="str">
        <f>_xlfn.CONCAT(B300, RIGHT(_xlfn.CONCAT("0", D300), 2))</f>
        <v>BZ-5C09</v>
      </c>
      <c r="F300" s="9" t="s">
        <v>1063</v>
      </c>
      <c r="G300" s="9" t="s">
        <v>655</v>
      </c>
      <c r="H300" s="9" t="s">
        <v>652</v>
      </c>
      <c r="J300" s="9" t="e">
        <f>MATCH($A300, 'Spells By School'!A:A, 0)</f>
        <v>#N/A</v>
      </c>
      <c r="K300" s="9" t="e">
        <f>MATCH($A300, 'Spells By School'!B:B, 0)</f>
        <v>#N/A</v>
      </c>
      <c r="L300" s="9" t="e">
        <f>MATCH($A300, 'Spells By School'!C:C, 0)</f>
        <v>#N/A</v>
      </c>
      <c r="M300" s="9" t="e">
        <f>MATCH($A300, 'Spells By School'!D:D, 0)</f>
        <v>#N/A</v>
      </c>
      <c r="N300" s="9">
        <f>MATCH($A300, 'Spells By School'!E:E, 0)</f>
        <v>59</v>
      </c>
      <c r="O300" s="9" t="e">
        <f>MATCH($A300, 'Spells By School'!F:F, 0)</f>
        <v>#N/A</v>
      </c>
      <c r="P300" s="9" t="e">
        <f ca="1">MATCH($A300, 'Spells By School'!G:G, 0)</f>
        <v>#N/A</v>
      </c>
      <c r="Q300" s="9" t="e">
        <f>MATCH($A300, 'Spells By School'!H:H, 0)</f>
        <v>#N/A</v>
      </c>
      <c r="R300" s="9" t="e">
        <f>MATCH($A300, 'Spells By School'!I:I, 0)</f>
        <v>#N/A</v>
      </c>
      <c r="S300" s="9" t="str">
        <f>IF(ISNA($J300), IF(ISNA($K300), IF(ISNA($L300), IF(ISNA($M300), IF(ISNA($N300), IF(ISNA($O300), IF(ISNA($P300), IF(ISNA($Q300), IF(ISNA($R300), "###error###", R$1),Q$1),P$1),O$1),N$1),M$1),L$1),K$1),J$1)</f>
        <v>Invocation</v>
      </c>
      <c r="T300" s="9" t="str">
        <f>IF(ISNA($J300), IF(ISNA($K300), IF(ISNA($L300), IF(ISNA($M300), IF(ISNA($N300), IF(ISNA($O300), IF(ISNA($P300), IF(ISNA($Q300), IF(ISNA($R300), "###error###", "WM"),"IL"),"NE"),"EN"),"EV"),"TR"),"DI"),"CO"),"AB")</f>
        <v>EV</v>
      </c>
      <c r="U300" s="9">
        <f>IF(ISNA($J300), IF(ISNA($K300), IF(ISNA($L300), IF(ISNA($M300), IF(ISNA($N300), IF(ISNA($O300), IF(ISNA($P300), IF(ISNA($Q300), IF(ISNA($R300), "###error###", MATCH(A300, 'Wand Mapping'!J:J,0)),MATCH(A300, 'Wand Mapping'!I:I,0)),MATCH(A300, 'Wand Mapping'!H:H,0)),MATCH(A300, 'Wand Mapping'!G:G,0)),MATCH(A300, 'Wand Mapping'!F:F,0)),MATCH(A300, 'Wand Mapping'!E:E,0)),MATCH(A300, 'Wand Mapping'!D:D,0)),MATCH(A300, 'Wand Mapping'!C:C,0)),MATCH(A300, 'Wand Mapping'!B:B,0))</f>
        <v>55</v>
      </c>
      <c r="V300" s="9" t="str">
        <f>INDEX('Wand Mapping'!K:K, U300)</f>
        <v>wand_ai_530</v>
      </c>
      <c r="W300" s="9" t="str">
        <f>_xlfn.CONCAT(V300, "_", T300)</f>
        <v>wand_ai_530_EV</v>
      </c>
      <c r="Z300" s="9" t="str">
        <f>IF(ISBLANK(X300), W300, X300)</f>
        <v>wand_ai_530_EV</v>
      </c>
    </row>
    <row r="301" spans="1:26">
      <c r="A301" s="9" t="s">
        <v>350</v>
      </c>
      <c r="B301" s="9" t="s">
        <v>1135</v>
      </c>
      <c r="C301" s="9">
        <v>5</v>
      </c>
      <c r="D301" s="9">
        <v>9</v>
      </c>
      <c r="E301" s="9" t="str">
        <f>_xlfn.CONCAT(B301, RIGHT(_xlfn.CONCAT("0", D301), 2))</f>
        <v>BZ-5D09</v>
      </c>
      <c r="F301" s="9" t="s">
        <v>1064</v>
      </c>
      <c r="G301" s="9" t="s">
        <v>655</v>
      </c>
      <c r="H301" s="9" t="s">
        <v>652</v>
      </c>
      <c r="J301" s="9">
        <f>MATCH($A301, 'Spells By School'!A:A, 0)</f>
        <v>70</v>
      </c>
      <c r="K301" s="9" t="e">
        <f>MATCH($A301, 'Spells By School'!B:B, 0)</f>
        <v>#N/A</v>
      </c>
      <c r="L301" s="9" t="e">
        <f>MATCH($A301, 'Spells By School'!C:C, 0)</f>
        <v>#N/A</v>
      </c>
      <c r="M301" s="9" t="e">
        <f>MATCH($A301, 'Spells By School'!D:D, 0)</f>
        <v>#N/A</v>
      </c>
      <c r="N301" s="9" t="e">
        <f>MATCH($A301, 'Spells By School'!E:E, 0)</f>
        <v>#N/A</v>
      </c>
      <c r="O301" s="9" t="e">
        <f>MATCH($A301, 'Spells By School'!F:F, 0)</f>
        <v>#N/A</v>
      </c>
      <c r="P301" s="9" t="e">
        <f ca="1">MATCH($A301, 'Spells By School'!G:G, 0)</f>
        <v>#N/A</v>
      </c>
      <c r="Q301" s="9" t="e">
        <f>MATCH($A301, 'Spells By School'!H:H, 0)</f>
        <v>#N/A</v>
      </c>
      <c r="R301" s="9" t="e">
        <f>MATCH($A301, 'Spells By School'!I:I, 0)</f>
        <v>#N/A</v>
      </c>
      <c r="S301" s="9" t="str">
        <f>IF(ISNA($J301), IF(ISNA($K301), IF(ISNA($L301), IF(ISNA($M301), IF(ISNA($N301), IF(ISNA($O301), IF(ISNA($P301), IF(ISNA($Q301), IF(ISNA($R301), "###error###", R$1),Q$1),P$1),O$1),N$1),M$1),L$1),K$1),J$1)</f>
        <v>Abjuration</v>
      </c>
      <c r="T301" s="9" t="str">
        <f>IF(ISNA($J301), IF(ISNA($K301), IF(ISNA($L301), IF(ISNA($M301), IF(ISNA($N301), IF(ISNA($O301), IF(ISNA($P301), IF(ISNA($Q301), IF(ISNA($R301), "###error###", "WM"),"IL"),"NE"),"EN"),"EV"),"TR"),"DI"),"CO"),"AB")</f>
        <v>AB</v>
      </c>
      <c r="U301" s="9">
        <f>IF(ISNA($J301), IF(ISNA($K301), IF(ISNA($L301), IF(ISNA($M301), IF(ISNA($N301), IF(ISNA($O301), IF(ISNA($P301), IF(ISNA($Q301), IF(ISNA($R301), "###error###", MATCH(A301, 'Wand Mapping'!J:J,0)),MATCH(A301, 'Wand Mapping'!I:I,0)),MATCH(A301, 'Wand Mapping'!H:H,0)),MATCH(A301, 'Wand Mapping'!G:G,0)),MATCH(A301, 'Wand Mapping'!F:F,0)),MATCH(A301, 'Wand Mapping'!E:E,0)),MATCH(A301, 'Wand Mapping'!D:D,0)),MATCH(A301, 'Wand Mapping'!C:C,0)),MATCH(A301, 'Wand Mapping'!B:B,0))</f>
        <v>58</v>
      </c>
      <c r="V301" s="9" t="str">
        <f>INDEX('Wand Mapping'!K:K, U301)</f>
        <v>wand_ai_560</v>
      </c>
      <c r="W301" s="9" t="str">
        <f>_xlfn.CONCAT(V301, "_", T301)</f>
        <v>wand_ai_560_AB</v>
      </c>
      <c r="Z301" s="9" t="str">
        <f>IF(ISBLANK(X301), W301, X301)</f>
        <v>wand_ai_560_AB</v>
      </c>
    </row>
    <row r="302" spans="1:26">
      <c r="A302" s="9" t="s">
        <v>1093</v>
      </c>
      <c r="B302" s="9" t="s">
        <v>1136</v>
      </c>
      <c r="C302" s="9">
        <v>5</v>
      </c>
      <c r="D302" s="9">
        <v>9</v>
      </c>
      <c r="E302" s="9" t="str">
        <f>_xlfn.CONCAT(B302, RIGHT(_xlfn.CONCAT("0", D302), 2))</f>
        <v>BZ-5E09</v>
      </c>
      <c r="F302" s="9" t="s">
        <v>1065</v>
      </c>
      <c r="G302" s="9" t="s">
        <v>655</v>
      </c>
      <c r="H302" s="9" t="s">
        <v>652</v>
      </c>
      <c r="J302" s="9" t="e">
        <f>MATCH($A302, 'Spells By School'!A:A, 0)</f>
        <v>#N/A</v>
      </c>
      <c r="K302" s="9">
        <f>MATCH($A302, 'Spells By School'!B:B, 0)</f>
        <v>98</v>
      </c>
      <c r="L302" s="9" t="e">
        <f>MATCH($A302, 'Spells By School'!C:C, 0)</f>
        <v>#N/A</v>
      </c>
      <c r="M302" s="9" t="e">
        <f>MATCH($A302, 'Spells By School'!D:D, 0)</f>
        <v>#N/A</v>
      </c>
      <c r="N302" s="9" t="e">
        <f>MATCH($A302, 'Spells By School'!E:E, 0)</f>
        <v>#N/A</v>
      </c>
      <c r="O302" s="9" t="e">
        <f>MATCH($A302, 'Spells By School'!F:F, 0)</f>
        <v>#N/A</v>
      </c>
      <c r="P302" s="9" t="e">
        <f ca="1">MATCH($A302, 'Spells By School'!G:G, 0)</f>
        <v>#N/A</v>
      </c>
      <c r="Q302" s="9" t="e">
        <f>MATCH($A302, 'Spells By School'!H:H, 0)</f>
        <v>#N/A</v>
      </c>
      <c r="R302" s="9" t="e">
        <f>MATCH($A302, 'Spells By School'!I:I, 0)</f>
        <v>#N/A</v>
      </c>
      <c r="S302" s="9" t="str">
        <f>IF(ISNA($J302), IF(ISNA($K302), IF(ISNA($L302), IF(ISNA($M302), IF(ISNA($N302), IF(ISNA($O302), IF(ISNA($P302), IF(ISNA($Q302), IF(ISNA($R302), "###error###", R$1),Q$1),P$1),O$1),N$1),M$1),L$1),K$1),J$1)</f>
        <v>Conjuration</v>
      </c>
      <c r="T302" s="9" t="str">
        <f>IF(ISNA($J302), IF(ISNA($K302), IF(ISNA($L302), IF(ISNA($M302), IF(ISNA($N302), IF(ISNA($O302), IF(ISNA($P302), IF(ISNA($Q302), IF(ISNA($R302), "###error###", "WM"),"IL"),"NE"),"EN"),"EV"),"TR"),"DI"),"CO"),"AB")</f>
        <v>CO</v>
      </c>
      <c r="U302" s="9" t="e">
        <f>IF(ISNA($J302), IF(ISNA($K302), IF(ISNA($L302), IF(ISNA($M302), IF(ISNA($N302), IF(ISNA($O302), IF(ISNA($P302), IF(ISNA($Q302), IF(ISNA($R302), "###error###", MATCH(A302, 'Wand Mapping'!J:J,0)),MATCH(A302, 'Wand Mapping'!I:I,0)),MATCH(A302, 'Wand Mapping'!H:H,0)),MATCH(A302, 'Wand Mapping'!G:G,0)),MATCH(A302, 'Wand Mapping'!F:F,0)),MATCH(A302, 'Wand Mapping'!E:E,0)),MATCH(A302, 'Wand Mapping'!D:D,0)),MATCH(A302, 'Wand Mapping'!C:C,0)),MATCH(A302, 'Wand Mapping'!B:B,0))</f>
        <v>#N/A</v>
      </c>
      <c r="V302" s="9" t="e">
        <f>INDEX('Wand Mapping'!K:K, U302)</f>
        <v>#N/A</v>
      </c>
      <c r="W302" s="9" t="e">
        <f>_xlfn.CONCAT(V302, "_", T302)</f>
        <v>#N/A</v>
      </c>
      <c r="X302" s="60" t="s">
        <v>1955</v>
      </c>
      <c r="Z302" s="9" t="str">
        <f>IF(ISBLANK(X302), W302, X302)</f>
        <v>wand_ai_670_CO</v>
      </c>
    </row>
    <row r="303" spans="1:26">
      <c r="A303" s="9" t="s">
        <v>1094</v>
      </c>
      <c r="B303" s="9" t="s">
        <v>1137</v>
      </c>
      <c r="C303" s="9">
        <v>5</v>
      </c>
      <c r="D303" s="9">
        <v>9</v>
      </c>
      <c r="E303" s="9" t="str">
        <f>_xlfn.CONCAT(B303, RIGHT(_xlfn.CONCAT("0", D303), 2))</f>
        <v>BZ-5F09</v>
      </c>
      <c r="F303" s="9" t="s">
        <v>1066</v>
      </c>
      <c r="G303" s="9" t="s">
        <v>655</v>
      </c>
      <c r="H303" s="9" t="s">
        <v>652</v>
      </c>
      <c r="J303" s="9" t="e">
        <f>MATCH($A303, 'Spells By School'!A:A, 0)</f>
        <v>#N/A</v>
      </c>
      <c r="K303" s="9">
        <f>MATCH($A303, 'Spells By School'!B:B, 0)</f>
        <v>99</v>
      </c>
      <c r="L303" s="9" t="e">
        <f>MATCH($A303, 'Spells By School'!C:C, 0)</f>
        <v>#N/A</v>
      </c>
      <c r="M303" s="9" t="e">
        <f>MATCH($A303, 'Spells By School'!D:D, 0)</f>
        <v>#N/A</v>
      </c>
      <c r="N303" s="9" t="e">
        <f>MATCH($A303, 'Spells By School'!E:E, 0)</f>
        <v>#N/A</v>
      </c>
      <c r="O303" s="9" t="e">
        <f>MATCH($A303, 'Spells By School'!F:F, 0)</f>
        <v>#N/A</v>
      </c>
      <c r="P303" s="9" t="e">
        <f ca="1">MATCH($A303, 'Spells By School'!G:G, 0)</f>
        <v>#N/A</v>
      </c>
      <c r="Q303" s="9" t="e">
        <f>MATCH($A303, 'Spells By School'!H:H, 0)</f>
        <v>#N/A</v>
      </c>
      <c r="R303" s="9" t="e">
        <f>MATCH($A303, 'Spells By School'!I:I, 0)</f>
        <v>#N/A</v>
      </c>
      <c r="S303" s="9" t="str">
        <f>IF(ISNA($J303), IF(ISNA($K303), IF(ISNA($L303), IF(ISNA($M303), IF(ISNA($N303), IF(ISNA($O303), IF(ISNA($P303), IF(ISNA($Q303), IF(ISNA($R303), "###error###", R$1),Q$1),P$1),O$1),N$1),M$1),L$1),K$1),J$1)</f>
        <v>Conjuration</v>
      </c>
      <c r="T303" s="9" t="str">
        <f>IF(ISNA($J303), IF(ISNA($K303), IF(ISNA($L303), IF(ISNA($M303), IF(ISNA($N303), IF(ISNA($O303), IF(ISNA($P303), IF(ISNA($Q303), IF(ISNA($R303), "###error###", "WM"),"IL"),"NE"),"EN"),"EV"),"TR"),"DI"),"CO"),"AB")</f>
        <v>CO</v>
      </c>
      <c r="U303" s="9" t="e">
        <f>IF(ISNA($J303), IF(ISNA($K303), IF(ISNA($L303), IF(ISNA($M303), IF(ISNA($N303), IF(ISNA($O303), IF(ISNA($P303), IF(ISNA($Q303), IF(ISNA($R303), "###error###", MATCH(A303, 'Wand Mapping'!J:J,0)),MATCH(A303, 'Wand Mapping'!I:I,0)),MATCH(A303, 'Wand Mapping'!H:H,0)),MATCH(A303, 'Wand Mapping'!G:G,0)),MATCH(A303, 'Wand Mapping'!F:F,0)),MATCH(A303, 'Wand Mapping'!E:E,0)),MATCH(A303, 'Wand Mapping'!D:D,0)),MATCH(A303, 'Wand Mapping'!C:C,0)),MATCH(A303, 'Wand Mapping'!B:B,0))</f>
        <v>#N/A</v>
      </c>
      <c r="V303" s="9" t="e">
        <f>INDEX('Wand Mapping'!K:K, U303)</f>
        <v>#N/A</v>
      </c>
      <c r="W303" s="9" t="e">
        <f>_xlfn.CONCAT(V303, "_", T303)</f>
        <v>#N/A</v>
      </c>
      <c r="X303" s="60" t="s">
        <v>1954</v>
      </c>
      <c r="Z303" s="9" t="str">
        <f>IF(ISBLANK(X303), W303, X303)</f>
        <v>wand_ai_A00_CO</v>
      </c>
    </row>
    <row r="304" spans="1:26">
      <c r="A304" s="9" t="s">
        <v>68</v>
      </c>
      <c r="B304" s="9" t="s">
        <v>1138</v>
      </c>
      <c r="C304" s="9">
        <v>5</v>
      </c>
      <c r="D304" s="9">
        <v>9</v>
      </c>
      <c r="E304" s="9" t="str">
        <f>_xlfn.CONCAT(B304, RIGHT(_xlfn.CONCAT("0", D304), 2))</f>
        <v>BZ-5G09</v>
      </c>
      <c r="F304" s="9" t="s">
        <v>1067</v>
      </c>
      <c r="G304" s="9" t="s">
        <v>655</v>
      </c>
      <c r="H304" s="9" t="s">
        <v>652</v>
      </c>
      <c r="J304" s="9">
        <f>MATCH($A304, 'Spells By School'!A:A, 0)</f>
        <v>34</v>
      </c>
      <c r="K304" s="9" t="e">
        <f>MATCH($A304, 'Spells By School'!B:B, 0)</f>
        <v>#N/A</v>
      </c>
      <c r="L304" s="9" t="e">
        <f>MATCH($A304, 'Spells By School'!C:C, 0)</f>
        <v>#N/A</v>
      </c>
      <c r="M304" s="9" t="e">
        <f>MATCH($A304, 'Spells By School'!D:D, 0)</f>
        <v>#N/A</v>
      </c>
      <c r="N304" s="9" t="e">
        <f>MATCH($A304, 'Spells By School'!E:E, 0)</f>
        <v>#N/A</v>
      </c>
      <c r="O304" s="9" t="e">
        <f>MATCH($A304, 'Spells By School'!F:F, 0)</f>
        <v>#N/A</v>
      </c>
      <c r="P304" s="9" t="e">
        <f ca="1">MATCH($A304, 'Spells By School'!G:G, 0)</f>
        <v>#N/A</v>
      </c>
      <c r="Q304" s="9" t="e">
        <f>MATCH($A304, 'Spells By School'!H:H, 0)</f>
        <v>#N/A</v>
      </c>
      <c r="R304" s="9" t="e">
        <f>MATCH($A304, 'Spells By School'!I:I, 0)</f>
        <v>#N/A</v>
      </c>
      <c r="S304" s="9" t="str">
        <f>IF(ISNA($J304), IF(ISNA($K304), IF(ISNA($L304), IF(ISNA($M304), IF(ISNA($N304), IF(ISNA($O304), IF(ISNA($P304), IF(ISNA($Q304), IF(ISNA($R304), "###error###", R$1),Q$1),P$1),O$1),N$1),M$1),L$1),K$1),J$1)</f>
        <v>Abjuration</v>
      </c>
      <c r="T304" s="9" t="str">
        <f>IF(ISNA($J304), IF(ISNA($K304), IF(ISNA($L304), IF(ISNA($M304), IF(ISNA($N304), IF(ISNA($O304), IF(ISNA($P304), IF(ISNA($Q304), IF(ISNA($R304), "###error###", "WM"),"IL"),"NE"),"EN"),"EV"),"TR"),"DI"),"CO"),"AB")</f>
        <v>AB</v>
      </c>
      <c r="U304" s="9">
        <f>IF(ISNA($J304), IF(ISNA($K304), IF(ISNA($L304), IF(ISNA($M304), IF(ISNA($N304), IF(ISNA($O304), IF(ISNA($P304), IF(ISNA($Q304), IF(ISNA($R304), "###error###", MATCH(A304, 'Wand Mapping'!J:J,0)),MATCH(A304, 'Wand Mapping'!I:I,0)),MATCH(A304, 'Wand Mapping'!H:H,0)),MATCH(A304, 'Wand Mapping'!G:G,0)),MATCH(A304, 'Wand Mapping'!F:F,0)),MATCH(A304, 'Wand Mapping'!E:E,0)),MATCH(A304, 'Wand Mapping'!D:D,0)),MATCH(A304, 'Wand Mapping'!C:C,0)),MATCH(A304, 'Wand Mapping'!B:B,0))</f>
        <v>13</v>
      </c>
      <c r="V304" s="9" t="str">
        <f>INDEX('Wand Mapping'!K:K, U304)</f>
        <v>wand_ai_110</v>
      </c>
      <c r="W304" s="9" t="str">
        <f>_xlfn.CONCAT(V304, "_", T304)</f>
        <v>wand_ai_110_AB</v>
      </c>
      <c r="Z304" s="9" t="str">
        <f>IF(ISBLANK(X304), W304, X304)</f>
        <v>wand_ai_110_AB</v>
      </c>
    </row>
    <row r="305" spans="1:26">
      <c r="A305" s="9" t="s">
        <v>213</v>
      </c>
      <c r="B305" s="9" t="s">
        <v>1139</v>
      </c>
      <c r="C305" s="9">
        <v>5</v>
      </c>
      <c r="D305" s="9">
        <v>9</v>
      </c>
      <c r="E305" s="9" t="str">
        <f>_xlfn.CONCAT(B305, RIGHT(_xlfn.CONCAT("0", D305), 2))</f>
        <v>BZ-5H09</v>
      </c>
      <c r="F305" s="9" t="s">
        <v>1068</v>
      </c>
      <c r="G305" s="9" t="s">
        <v>655</v>
      </c>
      <c r="H305" s="9" t="s">
        <v>652</v>
      </c>
      <c r="J305" s="9" t="e">
        <f>MATCH($A305, 'Spells By School'!A:A, 0)</f>
        <v>#N/A</v>
      </c>
      <c r="K305" s="9" t="e">
        <f>MATCH($A305, 'Spells By School'!B:B, 0)</f>
        <v>#N/A</v>
      </c>
      <c r="L305" s="9" t="e">
        <f>MATCH($A305, 'Spells By School'!C:C, 0)</f>
        <v>#N/A</v>
      </c>
      <c r="M305" s="9" t="e">
        <f>MATCH($A305, 'Spells By School'!D:D, 0)</f>
        <v>#N/A</v>
      </c>
      <c r="N305" s="9">
        <f>MATCH($A305, 'Spells By School'!E:E, 0)</f>
        <v>75</v>
      </c>
      <c r="O305" s="9" t="e">
        <f>MATCH($A305, 'Spells By School'!F:F, 0)</f>
        <v>#N/A</v>
      </c>
      <c r="P305" s="9" t="e">
        <f ca="1">MATCH($A305, 'Spells By School'!G:G, 0)</f>
        <v>#N/A</v>
      </c>
      <c r="Q305" s="9" t="e">
        <f>MATCH($A305, 'Spells By School'!H:H, 0)</f>
        <v>#N/A</v>
      </c>
      <c r="R305" s="9" t="e">
        <f>MATCH($A305, 'Spells By School'!I:I, 0)</f>
        <v>#N/A</v>
      </c>
      <c r="S305" s="9" t="str">
        <f>IF(ISNA($J305), IF(ISNA($K305), IF(ISNA($L305), IF(ISNA($M305), IF(ISNA($N305), IF(ISNA($O305), IF(ISNA($P305), IF(ISNA($Q305), IF(ISNA($R305), "###error###", R$1),Q$1),P$1),O$1),N$1),M$1),L$1),K$1),J$1)</f>
        <v>Invocation</v>
      </c>
      <c r="T305" s="9" t="str">
        <f>IF(ISNA($J305), IF(ISNA($K305), IF(ISNA($L305), IF(ISNA($M305), IF(ISNA($N305), IF(ISNA($O305), IF(ISNA($P305), IF(ISNA($Q305), IF(ISNA($R305), "###error###", "WM"),"IL"),"NE"),"EN"),"EV"),"TR"),"DI"),"CO"),"AB")</f>
        <v>EV</v>
      </c>
      <c r="U305" s="9">
        <f>IF(ISNA($J305), IF(ISNA($K305), IF(ISNA($L305), IF(ISNA($M305), IF(ISNA($N305), IF(ISNA($O305), IF(ISNA($P305), IF(ISNA($Q305), IF(ISNA($R305), "###error###", MATCH(A305, 'Wand Mapping'!J:J,0)),MATCH(A305, 'Wand Mapping'!I:I,0)),MATCH(A305, 'Wand Mapping'!H:H,0)),MATCH(A305, 'Wand Mapping'!G:G,0)),MATCH(A305, 'Wand Mapping'!F:F,0)),MATCH(A305, 'Wand Mapping'!E:E,0)),MATCH(A305, 'Wand Mapping'!D:D,0)),MATCH(A305, 'Wand Mapping'!C:C,0)),MATCH(A305, 'Wand Mapping'!B:B,0))</f>
        <v>37</v>
      </c>
      <c r="V305" s="9" t="str">
        <f>INDEX('Wand Mapping'!K:K, U305)</f>
        <v>wand_ai_350</v>
      </c>
      <c r="W305" s="9" t="str">
        <f>_xlfn.CONCAT(V305, "_", T305)</f>
        <v>wand_ai_350_EV</v>
      </c>
      <c r="Z305" s="9" t="str">
        <f>IF(ISBLANK(X305), W305, X305)</f>
        <v>wand_ai_350_EV</v>
      </c>
    </row>
    <row r="306" spans="1:26">
      <c r="A306" s="9" t="s">
        <v>602</v>
      </c>
      <c r="B306" s="9" t="s">
        <v>1140</v>
      </c>
      <c r="C306" s="9">
        <v>5</v>
      </c>
      <c r="D306" s="9">
        <v>9</v>
      </c>
      <c r="E306" s="9" t="str">
        <f>_xlfn.CONCAT(B306, RIGHT(_xlfn.CONCAT("0", D306), 2))</f>
        <v>BZ-5I09</v>
      </c>
      <c r="F306" s="9" t="s">
        <v>1069</v>
      </c>
      <c r="G306" s="9" t="s">
        <v>655</v>
      </c>
      <c r="H306" s="9" t="s">
        <v>652</v>
      </c>
      <c r="J306" s="9" t="e">
        <f>MATCH($A306, 'Spells By School'!A:A, 0)</f>
        <v>#N/A</v>
      </c>
      <c r="K306" s="9">
        <f>MATCH($A306, 'Spells By School'!B:B, 0)</f>
        <v>4</v>
      </c>
      <c r="L306" s="9" t="e">
        <f>MATCH($A306, 'Spells By School'!C:C, 0)</f>
        <v>#N/A</v>
      </c>
      <c r="M306" s="9" t="e">
        <f>MATCH($A306, 'Spells By School'!D:D, 0)</f>
        <v>#N/A</v>
      </c>
      <c r="N306" s="9" t="e">
        <f>MATCH($A306, 'Spells By School'!E:E, 0)</f>
        <v>#N/A</v>
      </c>
      <c r="O306" s="9" t="e">
        <f>MATCH($A306, 'Spells By School'!F:F, 0)</f>
        <v>#N/A</v>
      </c>
      <c r="P306" s="9" t="e">
        <f ca="1">MATCH($A306, 'Spells By School'!G:G, 0)</f>
        <v>#N/A</v>
      </c>
      <c r="Q306" s="9" t="e">
        <f>MATCH($A306, 'Spells By School'!H:H, 0)</f>
        <v>#N/A</v>
      </c>
      <c r="R306" s="9" t="e">
        <f>MATCH($A306, 'Spells By School'!I:I, 0)</f>
        <v>#N/A</v>
      </c>
      <c r="S306" s="9" t="str">
        <f>IF(ISNA($J306), IF(ISNA($K306), IF(ISNA($L306), IF(ISNA($M306), IF(ISNA($N306), IF(ISNA($O306), IF(ISNA($P306), IF(ISNA($Q306), IF(ISNA($R306), "###error###", R$1),Q$1),P$1),O$1),N$1),M$1),L$1),K$1),J$1)</f>
        <v>Conjuration</v>
      </c>
      <c r="T306" s="9" t="str">
        <f>IF(ISNA($J306), IF(ISNA($K306), IF(ISNA($L306), IF(ISNA($M306), IF(ISNA($N306), IF(ISNA($O306), IF(ISNA($P306), IF(ISNA($Q306), IF(ISNA($R306), "###error###", "WM"),"IL"),"NE"),"EN"),"EV"),"TR"),"DI"),"CO"),"AB")</f>
        <v>CO</v>
      </c>
      <c r="U306" s="9">
        <f>IF(ISNA($J306), IF(ISNA($K306), IF(ISNA($L306), IF(ISNA($M306), IF(ISNA($N306), IF(ISNA($O306), IF(ISNA($P306), IF(ISNA($Q306), IF(ISNA($R306), "###error###", MATCH(A306, 'Wand Mapping'!J:J,0)),MATCH(A306, 'Wand Mapping'!I:I,0)),MATCH(A306, 'Wand Mapping'!H:H,0)),MATCH(A306, 'Wand Mapping'!G:G,0)),MATCH(A306, 'Wand Mapping'!F:F,0)),MATCH(A306, 'Wand Mapping'!E:E,0)),MATCH(A306, 'Wand Mapping'!D:D,0)),MATCH(A306, 'Wand Mapping'!C:C,0)),MATCH(A306, 'Wand Mapping'!B:B,0))</f>
        <v>96</v>
      </c>
      <c r="V306" s="9" t="str">
        <f>INDEX('Wand Mapping'!K:K, U306)</f>
        <v>wand_ai_940</v>
      </c>
      <c r="W306" s="9" t="str">
        <f>_xlfn.CONCAT(V306, "_", T306)</f>
        <v>wand_ai_940_CO</v>
      </c>
      <c r="Z306" s="9" t="str">
        <f>IF(ISBLANK(X306), W306, X306)</f>
        <v>wand_ai_940_CO</v>
      </c>
    </row>
    <row r="307" spans="1:26">
      <c r="A307" s="9" t="s">
        <v>319</v>
      </c>
      <c r="B307" s="9" t="s">
        <v>1141</v>
      </c>
      <c r="C307" s="9">
        <v>5</v>
      </c>
      <c r="D307" s="9">
        <v>9</v>
      </c>
      <c r="E307" s="9" t="str">
        <f>_xlfn.CONCAT(B307, RIGHT(_xlfn.CONCAT("0", D307), 2))</f>
        <v>BZ-5J09</v>
      </c>
      <c r="F307" s="9" t="s">
        <v>1070</v>
      </c>
      <c r="G307" s="9" t="s">
        <v>655</v>
      </c>
      <c r="H307" s="9" t="s">
        <v>652</v>
      </c>
      <c r="J307" s="9" t="e">
        <f>MATCH($A307, 'Spells By School'!A:A, 0)</f>
        <v>#N/A</v>
      </c>
      <c r="K307" s="9" t="e">
        <f>MATCH($A307, 'Spells By School'!B:B, 0)</f>
        <v>#N/A</v>
      </c>
      <c r="L307" s="9" t="e">
        <f>MATCH($A307, 'Spells By School'!C:C, 0)</f>
        <v>#N/A</v>
      </c>
      <c r="M307" s="9" t="e">
        <f>MATCH($A307, 'Spells By School'!D:D, 0)</f>
        <v>#N/A</v>
      </c>
      <c r="N307" s="9" t="e">
        <f>MATCH($A307, 'Spells By School'!E:E, 0)</f>
        <v>#N/A</v>
      </c>
      <c r="O307" s="9" t="e">
        <f>MATCH($A307, 'Spells By School'!F:F, 0)</f>
        <v>#N/A</v>
      </c>
      <c r="P307" s="9">
        <f ca="1">MATCH($A307, 'Spells By School'!G:G, 0)</f>
        <v>17</v>
      </c>
      <c r="Q307" s="9" t="e">
        <f>MATCH($A307, 'Spells By School'!H:H, 0)</f>
        <v>#N/A</v>
      </c>
      <c r="R307" s="9" t="e">
        <f>MATCH($A307, 'Spells By School'!I:I, 0)</f>
        <v>#N/A</v>
      </c>
      <c r="S307" s="9" t="str">
        <f ca="1">IF(ISNA($J307), IF(ISNA($K307), IF(ISNA($L307), IF(ISNA($M307), IF(ISNA($N307), IF(ISNA($O307), IF(ISNA($P307), IF(ISNA($Q307), IF(ISNA($R307), "###error###", R$1),Q$1),P$1),O$1),N$1),M$1),L$1),K$1),J$1)</f>
        <v>Necromancy</v>
      </c>
      <c r="T307" s="9" t="str">
        <f ca="1">IF(ISNA($J307), IF(ISNA($K307), IF(ISNA($L307), IF(ISNA($M307), IF(ISNA($N307), IF(ISNA($O307), IF(ISNA($P307), IF(ISNA($Q307), IF(ISNA($R307), "###error###", "WM"),"IL"),"NE"),"EN"),"EV"),"TR"),"DI"),"CO"),"AB")</f>
        <v>NE</v>
      </c>
      <c r="U307" s="9">
        <f ca="1">IF(ISNA($J307), IF(ISNA($K307), IF(ISNA($L307), IF(ISNA($M307), IF(ISNA($N307), IF(ISNA($O307), IF(ISNA($P307), IF(ISNA($Q307), IF(ISNA($R307), "###error###", MATCH(A307, 'Wand Mapping'!J:J,0)),MATCH(A307, 'Wand Mapping'!I:I,0)),MATCH(A307, 'Wand Mapping'!H:H,0)),MATCH(A307, 'Wand Mapping'!G:G,0)),MATCH(A307, 'Wand Mapping'!F:F,0)),MATCH(A307, 'Wand Mapping'!E:E,0)),MATCH(A307, 'Wand Mapping'!D:D,0)),MATCH(A307, 'Wand Mapping'!C:C,0)),MATCH(A307, 'Wand Mapping'!B:B,0))</f>
        <v>52</v>
      </c>
      <c r="V307" s="9" t="str">
        <f ca="1">INDEX('Wand Mapping'!K:K, U307)</f>
        <v>wand_ai_500</v>
      </c>
      <c r="W307" s="9" t="str">
        <f ca="1">_xlfn.CONCAT(V307, "_", T307)</f>
        <v>wand_ai_500_NE</v>
      </c>
      <c r="Z307" s="9" t="str">
        <f ca="1">IF(ISBLANK(X307), W307, X307)</f>
        <v>wand_ai_500_NE</v>
      </c>
    </row>
    <row r="308" spans="1:26">
      <c r="A308" s="9" t="s">
        <v>1087</v>
      </c>
      <c r="B308" s="9" t="s">
        <v>1142</v>
      </c>
      <c r="C308" s="9">
        <v>5</v>
      </c>
      <c r="D308" s="9">
        <v>9</v>
      </c>
      <c r="E308" s="9" t="str">
        <f>_xlfn.CONCAT(B308, RIGHT(_xlfn.CONCAT("0", D308), 2))</f>
        <v>BZ-5K09</v>
      </c>
      <c r="F308" s="9" t="s">
        <v>1071</v>
      </c>
      <c r="G308" s="9" t="s">
        <v>655</v>
      </c>
      <c r="H308" s="9" t="s">
        <v>652</v>
      </c>
      <c r="J308" s="9" t="e">
        <f>MATCH($A308, 'Spells By School'!A:A, 0)</f>
        <v>#N/A</v>
      </c>
      <c r="K308" s="9" t="e">
        <f>MATCH($A308, 'Spells By School'!B:B, 0)</f>
        <v>#N/A</v>
      </c>
      <c r="L308" s="9" t="e">
        <f>MATCH($A308, 'Spells By School'!C:C, 0)</f>
        <v>#N/A</v>
      </c>
      <c r="M308" s="9" t="e">
        <f>MATCH($A308, 'Spells By School'!D:D, 0)</f>
        <v>#N/A</v>
      </c>
      <c r="N308" s="9" t="e">
        <f>MATCH($A308, 'Spells By School'!E:E, 0)</f>
        <v>#N/A</v>
      </c>
      <c r="O308" s="9" t="e">
        <f>MATCH($A308, 'Spells By School'!F:F, 0)</f>
        <v>#N/A</v>
      </c>
      <c r="P308" s="9" t="e">
        <f ca="1">MATCH($A308, 'Spells By School'!G:G, 0)</f>
        <v>#N/A</v>
      </c>
      <c r="Q308" s="9" t="e">
        <f>MATCH($A308, 'Spells By School'!H:H, 0)</f>
        <v>#N/A</v>
      </c>
      <c r="R308" s="9" t="e">
        <f>MATCH($A308, 'Spells By School'!I:I, 0)</f>
        <v>#N/A</v>
      </c>
      <c r="S308" s="9" t="str">
        <f ca="1">IF(ISNA($J308), IF(ISNA($K308), IF(ISNA($L308), IF(ISNA($M308), IF(ISNA($N308), IF(ISNA($O308), IF(ISNA($P308), IF(ISNA($Q308), IF(ISNA($R308), "###error###", R$1),Q$1),P$1),O$1),N$1),M$1),L$1),K$1),J$1)</f>
        <v>###error###</v>
      </c>
      <c r="T308" s="9" t="str">
        <f ca="1">IF(ISNA($J308), IF(ISNA($K308), IF(ISNA($L308), IF(ISNA($M308), IF(ISNA($N308), IF(ISNA($O308), IF(ISNA($P308), IF(ISNA($Q308), IF(ISNA($R308), "###error###", "WM"),"IL"),"NE"),"EN"),"EV"),"TR"),"DI"),"CO"),"AB")</f>
        <v>###error###</v>
      </c>
      <c r="U308" s="9" t="str">
        <f ca="1">IF(ISNA($J308), IF(ISNA($K308), IF(ISNA($L308), IF(ISNA($M308), IF(ISNA($N308), IF(ISNA($O308), IF(ISNA($P308), IF(ISNA($Q308), IF(ISNA($R308), "###error###", MATCH(A308, 'Wand Mapping'!J:J,0)),MATCH(A308, 'Wand Mapping'!I:I,0)),MATCH(A308, 'Wand Mapping'!H:H,0)),MATCH(A308, 'Wand Mapping'!G:G,0)),MATCH(A308, 'Wand Mapping'!F:F,0)),MATCH(A308, 'Wand Mapping'!E:E,0)),MATCH(A308, 'Wand Mapping'!D:D,0)),MATCH(A308, 'Wand Mapping'!C:C,0)),MATCH(A308, 'Wand Mapping'!B:B,0))</f>
        <v>###error###</v>
      </c>
      <c r="V308" s="9" t="e">
        <f ca="1">INDEX('Wand Mapping'!K:K, U308)</f>
        <v>#VALUE!</v>
      </c>
      <c r="W308" s="9" t="e">
        <f ca="1">_xlfn.CONCAT(V308, "_", T308)</f>
        <v>#VALUE!</v>
      </c>
      <c r="X308" s="9" t="s">
        <v>1941</v>
      </c>
      <c r="Z308" s="9" t="str">
        <f>IF(ISBLANK(X308), W308, X308)</f>
        <v>IWAND11</v>
      </c>
    </row>
    <row r="309" spans="1:26">
      <c r="A309" s="9" t="s">
        <v>79</v>
      </c>
      <c r="B309" s="9" t="s">
        <v>1143</v>
      </c>
      <c r="C309" s="9">
        <v>5</v>
      </c>
      <c r="D309" s="9">
        <v>9</v>
      </c>
      <c r="E309" s="9" t="str">
        <f>_xlfn.CONCAT(B309, RIGHT(_xlfn.CONCAT("0", D309), 2))</f>
        <v>BZ-5L09</v>
      </c>
      <c r="F309" s="9" t="s">
        <v>1072</v>
      </c>
      <c r="G309" s="9" t="s">
        <v>655</v>
      </c>
      <c r="H309" s="9" t="s">
        <v>652</v>
      </c>
      <c r="J309" s="9" t="e">
        <f>MATCH($A309, 'Spells By School'!A:A, 0)</f>
        <v>#N/A</v>
      </c>
      <c r="K309" s="9" t="e">
        <f>MATCH($A309, 'Spells By School'!B:B, 0)</f>
        <v>#N/A</v>
      </c>
      <c r="L309" s="9" t="e">
        <f>MATCH($A309, 'Spells By School'!C:C, 0)</f>
        <v>#N/A</v>
      </c>
      <c r="M309" s="9" t="e">
        <f>MATCH($A309, 'Spells By School'!D:D, 0)</f>
        <v>#N/A</v>
      </c>
      <c r="N309" s="9" t="e">
        <f>MATCH($A309, 'Spells By School'!E:E, 0)</f>
        <v>#N/A</v>
      </c>
      <c r="O309" s="9" t="e">
        <f>MATCH($A309, 'Spells By School'!F:F, 0)</f>
        <v>#N/A</v>
      </c>
      <c r="P309" s="9">
        <f ca="1">MATCH($A309, 'Spells By School'!G:G, 0)</f>
        <v>54</v>
      </c>
      <c r="Q309" s="9" t="e">
        <f>MATCH($A309, 'Spells By School'!H:H, 0)</f>
        <v>#N/A</v>
      </c>
      <c r="R309" s="9" t="e">
        <f>MATCH($A309, 'Spells By School'!I:I, 0)</f>
        <v>#N/A</v>
      </c>
      <c r="S309" s="9" t="str">
        <f ca="1">IF(ISNA($J309), IF(ISNA($K309), IF(ISNA($L309), IF(ISNA($M309), IF(ISNA($N309), IF(ISNA($O309), IF(ISNA($P309), IF(ISNA($Q309), IF(ISNA($R309), "###error###", R$1),Q$1),P$1),O$1),N$1),M$1),L$1),K$1),J$1)</f>
        <v>Necromancy</v>
      </c>
      <c r="T309" s="9" t="str">
        <f ca="1">IF(ISNA($J309), IF(ISNA($K309), IF(ISNA($L309), IF(ISNA($M309), IF(ISNA($N309), IF(ISNA($O309), IF(ISNA($P309), IF(ISNA($Q309), IF(ISNA($R309), "###error###", "WM"),"IL"),"NE"),"EN"),"EV"),"TR"),"DI"),"CO"),"AB")</f>
        <v>NE</v>
      </c>
      <c r="U309" s="9">
        <f ca="1">IF(ISNA($J309), IF(ISNA($K309), IF(ISNA($L309), IF(ISNA($M309), IF(ISNA($N309), IF(ISNA($O309), IF(ISNA($P309), IF(ISNA($Q309), IF(ISNA($R309), "###error###", MATCH(A309, 'Wand Mapping'!J:J,0)),MATCH(A309, 'Wand Mapping'!I:I,0)),MATCH(A309, 'Wand Mapping'!H:H,0)),MATCH(A309, 'Wand Mapping'!G:G,0)),MATCH(A309, 'Wand Mapping'!F:F,0)),MATCH(A309, 'Wand Mapping'!E:E,0)),MATCH(A309, 'Wand Mapping'!D:D,0)),MATCH(A309, 'Wand Mapping'!C:C,0)),MATCH(A309, 'Wand Mapping'!B:B,0))</f>
        <v>14</v>
      </c>
      <c r="V309" s="9" t="str">
        <f ca="1">INDEX('Wand Mapping'!K:K, U309)</f>
        <v>wand_ai_120</v>
      </c>
      <c r="W309" s="9" t="str">
        <f ca="1">_xlfn.CONCAT(V309, "_", T309)</f>
        <v>wand_ai_120_NE</v>
      </c>
      <c r="Z309" s="9" t="str">
        <f ca="1">IF(ISBLANK(X309), W309, X309)</f>
        <v>wand_ai_120_NE</v>
      </c>
    </row>
    <row r="310" spans="1:26">
      <c r="A310" s="47" t="s">
        <v>1088</v>
      </c>
      <c r="B310" s="9" t="s">
        <v>1144</v>
      </c>
      <c r="C310" s="9">
        <v>5</v>
      </c>
      <c r="D310" s="9">
        <v>9</v>
      </c>
      <c r="E310" s="9" t="str">
        <f>_xlfn.CONCAT(B310, RIGHT(_xlfn.CONCAT("0", D310), 2))</f>
        <v>BZ-5M09</v>
      </c>
      <c r="F310" s="9" t="s">
        <v>1073</v>
      </c>
      <c r="G310" s="9" t="s">
        <v>655</v>
      </c>
      <c r="H310" s="9" t="s">
        <v>652</v>
      </c>
      <c r="J310" s="9" t="e">
        <f>MATCH($A310, 'Spells By School'!A:A, 0)</f>
        <v>#N/A</v>
      </c>
      <c r="K310" s="9" t="e">
        <f>MATCH($A310, 'Spells By School'!B:B, 0)</f>
        <v>#N/A</v>
      </c>
      <c r="L310" s="9" t="e">
        <f>MATCH($A310, 'Spells By School'!C:C, 0)</f>
        <v>#N/A</v>
      </c>
      <c r="M310" s="9" t="e">
        <f>MATCH($A310, 'Spells By School'!D:D, 0)</f>
        <v>#N/A</v>
      </c>
      <c r="N310" s="9" t="e">
        <f>MATCH($A310, 'Spells By School'!E:E, 0)</f>
        <v>#N/A</v>
      </c>
      <c r="O310" s="9" t="e">
        <f>MATCH($A310, 'Spells By School'!F:F, 0)</f>
        <v>#N/A</v>
      </c>
      <c r="P310" s="9" t="e">
        <f ca="1">MATCH($A310, 'Spells By School'!G:G, 0)</f>
        <v>#N/A</v>
      </c>
      <c r="Q310" s="9" t="e">
        <f>MATCH($A310, 'Spells By School'!H:H, 0)</f>
        <v>#N/A</v>
      </c>
      <c r="R310" s="9" t="e">
        <f>MATCH($A310, 'Spells By School'!I:I, 0)</f>
        <v>#N/A</v>
      </c>
      <c r="S310" s="9" t="str">
        <f ca="1">IF(ISNA($J310), IF(ISNA($K310), IF(ISNA($L310), IF(ISNA($M310), IF(ISNA($N310), IF(ISNA($O310), IF(ISNA($P310), IF(ISNA($Q310), IF(ISNA($R310), "###error###", R$1),Q$1),P$1),O$1),N$1),M$1),L$1),K$1),J$1)</f>
        <v>###error###</v>
      </c>
      <c r="T310" s="9" t="str">
        <f ca="1">IF(ISNA($J310), IF(ISNA($K310), IF(ISNA($L310), IF(ISNA($M310), IF(ISNA($N310), IF(ISNA($O310), IF(ISNA($P310), IF(ISNA($Q310), IF(ISNA($R310), "###error###", "WM"),"IL"),"NE"),"EN"),"EV"),"TR"),"DI"),"CO"),"AB")</f>
        <v>###error###</v>
      </c>
      <c r="U310" s="9" t="str">
        <f ca="1">IF(ISNA($J310), IF(ISNA($K310), IF(ISNA($L310), IF(ISNA($M310), IF(ISNA($N310), IF(ISNA($O310), IF(ISNA($P310), IF(ISNA($Q310), IF(ISNA($R310), "###error###", MATCH(A310, 'Wand Mapping'!J:J,0)),MATCH(A310, 'Wand Mapping'!I:I,0)),MATCH(A310, 'Wand Mapping'!H:H,0)),MATCH(A310, 'Wand Mapping'!G:G,0)),MATCH(A310, 'Wand Mapping'!F:F,0)),MATCH(A310, 'Wand Mapping'!E:E,0)),MATCH(A310, 'Wand Mapping'!D:D,0)),MATCH(A310, 'Wand Mapping'!C:C,0)),MATCH(A310, 'Wand Mapping'!B:B,0))</f>
        <v>###error###</v>
      </c>
      <c r="V310" s="9" t="e">
        <f ca="1">INDEX('Wand Mapping'!K:K, U310)</f>
        <v>#VALUE!</v>
      </c>
      <c r="W310" s="9" t="e">
        <f ca="1">_xlfn.CONCAT(V310, "_", T310)</f>
        <v>#VALUE!</v>
      </c>
      <c r="X310" s="61" t="s">
        <v>1947</v>
      </c>
      <c r="Y310" s="9" t="s">
        <v>243</v>
      </c>
      <c r="Z310" s="9" t="str">
        <f>IF(ISBLANK(X310), W310, X310)</f>
        <v>wand_ai_400_DI</v>
      </c>
    </row>
    <row r="311" spans="1:26">
      <c r="A311" s="9" t="s">
        <v>524</v>
      </c>
      <c r="B311" s="9" t="s">
        <v>1146</v>
      </c>
      <c r="C311" s="9">
        <v>5</v>
      </c>
      <c r="D311" s="9">
        <v>9</v>
      </c>
      <c r="E311" s="9" t="str">
        <f>_xlfn.CONCAT(B311, RIGHT(_xlfn.CONCAT("0", D311), 2))</f>
        <v>BZ-5O09</v>
      </c>
      <c r="F311" s="9" t="s">
        <v>1075</v>
      </c>
      <c r="G311" s="9" t="s">
        <v>655</v>
      </c>
      <c r="H311" s="9" t="s">
        <v>652</v>
      </c>
      <c r="J311" s="9" t="e">
        <f>MATCH($A311, 'Spells By School'!A:A, 0)</f>
        <v>#N/A</v>
      </c>
      <c r="K311" s="9" t="e">
        <f>MATCH($A311, 'Spells By School'!B:B, 0)</f>
        <v>#N/A</v>
      </c>
      <c r="L311" s="9" t="e">
        <f>MATCH($A311, 'Spells By School'!C:C, 0)</f>
        <v>#N/A</v>
      </c>
      <c r="M311" s="9">
        <f>MATCH($A311, 'Spells By School'!D:D, 0)</f>
        <v>11</v>
      </c>
      <c r="N311" s="9" t="e">
        <f>MATCH($A311, 'Spells By School'!E:E, 0)</f>
        <v>#N/A</v>
      </c>
      <c r="O311" s="9" t="e">
        <f>MATCH($A311, 'Spells By School'!F:F, 0)</f>
        <v>#N/A</v>
      </c>
      <c r="P311" s="9" t="e">
        <f ca="1">MATCH($A311, 'Spells By School'!G:G, 0)</f>
        <v>#N/A</v>
      </c>
      <c r="Q311" s="9" t="e">
        <f>MATCH($A311, 'Spells By School'!H:H, 0)</f>
        <v>#N/A</v>
      </c>
      <c r="R311" s="9" t="e">
        <f>MATCH($A311, 'Spells By School'!I:I, 0)</f>
        <v>#N/A</v>
      </c>
      <c r="S311" s="9" t="str">
        <f>IF(ISNA($J311), IF(ISNA($K311), IF(ISNA($L311), IF(ISNA($M311), IF(ISNA($N311), IF(ISNA($O311), IF(ISNA($P311), IF(ISNA($Q311), IF(ISNA($R311), "###error###", R$1),Q$1),P$1),O$1),N$1),M$1),L$1),K$1),J$1)</f>
        <v>Transmutation</v>
      </c>
      <c r="T311" s="9" t="str">
        <f>IF(ISNA($J311), IF(ISNA($K311), IF(ISNA($L311), IF(ISNA($M311), IF(ISNA($N311), IF(ISNA($O311), IF(ISNA($P311), IF(ISNA($Q311), IF(ISNA($R311), "###error###", "WM"),"IL"),"NE"),"EN"),"EV"),"TR"),"DI"),"CO"),"AB")</f>
        <v>TR</v>
      </c>
      <c r="U311" s="9">
        <f>IF(ISNA($J311), IF(ISNA($K311), IF(ISNA($L311), IF(ISNA($M311), IF(ISNA($N311), IF(ISNA($O311), IF(ISNA($P311), IF(ISNA($Q311), IF(ISNA($R311), "###error###", MATCH(A311, 'Wand Mapping'!J:J,0)),MATCH(A311, 'Wand Mapping'!I:I,0)),MATCH(A311, 'Wand Mapping'!H:H,0)),MATCH(A311, 'Wand Mapping'!G:G,0)),MATCH(A311, 'Wand Mapping'!F:F,0)),MATCH(A311, 'Wand Mapping'!E:E,0)),MATCH(A311, 'Wand Mapping'!D:D,0)),MATCH(A311, 'Wand Mapping'!C:C,0)),MATCH(A311, 'Wand Mapping'!B:B,0))</f>
        <v>84</v>
      </c>
      <c r="V311" s="9" t="str">
        <f>INDEX('Wand Mapping'!K:K, U311)</f>
        <v>wand_ai_820</v>
      </c>
      <c r="W311" s="9" t="str">
        <f>_xlfn.CONCAT(V311, "_", T311)</f>
        <v>wand_ai_820_TR</v>
      </c>
      <c r="Z311" s="9" t="str">
        <f>IF(ISBLANK(X311), W311, X311)</f>
        <v>wand_ai_820_TR</v>
      </c>
    </row>
    <row r="312" spans="1:26">
      <c r="A312" s="9" t="s">
        <v>475</v>
      </c>
      <c r="B312" s="9" t="s">
        <v>1147</v>
      </c>
      <c r="C312" s="9">
        <v>5</v>
      </c>
      <c r="D312" s="9">
        <v>9</v>
      </c>
      <c r="E312" s="9" t="str">
        <f>_xlfn.CONCAT(B312, RIGHT(_xlfn.CONCAT("0", D312), 2))</f>
        <v>BZ-5P09</v>
      </c>
      <c r="F312" s="9" t="s">
        <v>1076</v>
      </c>
      <c r="G312" s="9" t="s">
        <v>655</v>
      </c>
      <c r="H312" s="9" t="s">
        <v>652</v>
      </c>
      <c r="J312" s="9" t="e">
        <f>MATCH($A312, 'Spells By School'!A:A, 0)</f>
        <v>#N/A</v>
      </c>
      <c r="K312" s="9" t="e">
        <f>MATCH($A312, 'Spells By School'!B:B, 0)</f>
        <v>#N/A</v>
      </c>
      <c r="L312" s="9" t="e">
        <f>MATCH($A312, 'Spells By School'!C:C, 0)</f>
        <v>#N/A</v>
      </c>
      <c r="M312" s="9" t="e">
        <f>MATCH($A312, 'Spells By School'!D:D, 0)</f>
        <v>#N/A</v>
      </c>
      <c r="N312" s="9" t="e">
        <f>MATCH($A312, 'Spells By School'!E:E, 0)</f>
        <v>#N/A</v>
      </c>
      <c r="O312" s="9">
        <f>MATCH($A312, 'Spells By School'!F:F, 0)</f>
        <v>4</v>
      </c>
      <c r="P312" s="9" t="e">
        <f ca="1">MATCH($A312, 'Spells By School'!G:G, 0)</f>
        <v>#N/A</v>
      </c>
      <c r="Q312" s="9" t="e">
        <f>MATCH($A312, 'Spells By School'!H:H, 0)</f>
        <v>#N/A</v>
      </c>
      <c r="R312" s="9" t="e">
        <f>MATCH($A312, 'Spells By School'!I:I, 0)</f>
        <v>#N/A</v>
      </c>
      <c r="S312" s="9" t="str">
        <f>IF(ISNA($J312), IF(ISNA($K312), IF(ISNA($L312), IF(ISNA($M312), IF(ISNA($N312), IF(ISNA($O312), IF(ISNA($P312), IF(ISNA($Q312), IF(ISNA($R312), "###error###", R$1),Q$1),P$1),O$1),N$1),M$1),L$1),K$1),J$1)</f>
        <v>Enchantment</v>
      </c>
      <c r="T312" s="9" t="str">
        <f>IF(ISNA($J312), IF(ISNA($K312), IF(ISNA($L312), IF(ISNA($M312), IF(ISNA($N312), IF(ISNA($O312), IF(ISNA($P312), IF(ISNA($Q312), IF(ISNA($R312), "###error###", "WM"),"IL"),"NE"),"EN"),"EV"),"TR"),"DI"),"CO"),"AB")</f>
        <v>EN</v>
      </c>
      <c r="U312" s="9">
        <f>IF(ISNA($J312), IF(ISNA($K312), IF(ISNA($L312), IF(ISNA($M312), IF(ISNA($N312), IF(ISNA($O312), IF(ISNA($P312), IF(ISNA($Q312), IF(ISNA($R312), "###error###", MATCH(A312, 'Wand Mapping'!J:J,0)),MATCH(A312, 'Wand Mapping'!I:I,0)),MATCH(A312, 'Wand Mapping'!H:H,0)),MATCH(A312, 'Wand Mapping'!G:G,0)),MATCH(A312, 'Wand Mapping'!F:F,0)),MATCH(A312, 'Wand Mapping'!E:E,0)),MATCH(A312, 'Wand Mapping'!D:D,0)),MATCH(A312, 'Wand Mapping'!C:C,0)),MATCH(A312, 'Wand Mapping'!B:B,0))</f>
        <v>77</v>
      </c>
      <c r="V312" s="9" t="str">
        <f>INDEX('Wand Mapping'!K:K, U312)</f>
        <v>wand_ai_750</v>
      </c>
      <c r="W312" s="9" t="str">
        <f>_xlfn.CONCAT(V312, "_", T312)</f>
        <v>wand_ai_750_EN</v>
      </c>
      <c r="Z312" s="9" t="str">
        <f>IF(ISBLANK(X312), W312, X312)</f>
        <v>wand_ai_750_EN</v>
      </c>
    </row>
    <row r="313" spans="1:26">
      <c r="A313" s="9" t="s">
        <v>517</v>
      </c>
      <c r="B313" s="9" t="s">
        <v>1148</v>
      </c>
      <c r="C313" s="9">
        <v>5</v>
      </c>
      <c r="D313" s="9">
        <v>9</v>
      </c>
      <c r="E313" s="9" t="str">
        <f>_xlfn.CONCAT(B313, RIGHT(_xlfn.CONCAT("0", D313), 2))</f>
        <v>BZ-5Q09</v>
      </c>
      <c r="F313" s="9" t="s">
        <v>1077</v>
      </c>
      <c r="G313" s="9" t="s">
        <v>655</v>
      </c>
      <c r="H313" s="9" t="s">
        <v>652</v>
      </c>
      <c r="J313" s="9" t="e">
        <f>MATCH($A313, 'Spells By School'!A:A, 0)</f>
        <v>#N/A</v>
      </c>
      <c r="K313" s="9" t="e">
        <f>MATCH($A313, 'Spells By School'!B:B, 0)</f>
        <v>#N/A</v>
      </c>
      <c r="L313" s="9" t="e">
        <f>MATCH($A313, 'Spells By School'!C:C, 0)</f>
        <v>#N/A</v>
      </c>
      <c r="M313" s="9">
        <f>MATCH($A313, 'Spells By School'!D:D, 0)</f>
        <v>46</v>
      </c>
      <c r="N313" s="9" t="e">
        <f>MATCH($A313, 'Spells By School'!E:E, 0)</f>
        <v>#N/A</v>
      </c>
      <c r="O313" s="9" t="e">
        <f>MATCH($A313, 'Spells By School'!F:F, 0)</f>
        <v>#N/A</v>
      </c>
      <c r="P313" s="9" t="e">
        <f ca="1">MATCH($A313, 'Spells By School'!G:G, 0)</f>
        <v>#N/A</v>
      </c>
      <c r="Q313" s="9" t="e">
        <f>MATCH($A313, 'Spells By School'!H:H, 0)</f>
        <v>#N/A</v>
      </c>
      <c r="R313" s="9" t="e">
        <f>MATCH($A313, 'Spells By School'!I:I, 0)</f>
        <v>#N/A</v>
      </c>
      <c r="S313" s="9" t="str">
        <f>IF(ISNA($J313), IF(ISNA($K313), IF(ISNA($L313), IF(ISNA($M313), IF(ISNA($N313), IF(ISNA($O313), IF(ISNA($P313), IF(ISNA($Q313), IF(ISNA($R313), "###error###", R$1),Q$1),P$1),O$1),N$1),M$1),L$1),K$1),J$1)</f>
        <v>Transmutation</v>
      </c>
      <c r="T313" s="9" t="str">
        <f>IF(ISNA($J313), IF(ISNA($K313), IF(ISNA($L313), IF(ISNA($M313), IF(ISNA($N313), IF(ISNA($O313), IF(ISNA($P313), IF(ISNA($Q313), IF(ISNA($R313), "###error###", "WM"),"IL"),"NE"),"EN"),"EV"),"TR"),"DI"),"CO"),"AB")</f>
        <v>TR</v>
      </c>
      <c r="U313" s="9">
        <f>IF(ISNA($J313), IF(ISNA($K313), IF(ISNA($L313), IF(ISNA($M313), IF(ISNA($N313), IF(ISNA($O313), IF(ISNA($P313), IF(ISNA($Q313), IF(ISNA($R313), "###error###", MATCH(A313, 'Wand Mapping'!J:J,0)),MATCH(A313, 'Wand Mapping'!I:I,0)),MATCH(A313, 'Wand Mapping'!H:H,0)),MATCH(A313, 'Wand Mapping'!G:G,0)),MATCH(A313, 'Wand Mapping'!F:F,0)),MATCH(A313, 'Wand Mapping'!E:E,0)),MATCH(A313, 'Wand Mapping'!D:D,0)),MATCH(A313, 'Wand Mapping'!C:C,0)),MATCH(A313, 'Wand Mapping'!B:B,0))</f>
        <v>83</v>
      </c>
      <c r="V313" s="9" t="str">
        <f>INDEX('Wand Mapping'!K:K, U313)</f>
        <v>wand_ai_810</v>
      </c>
      <c r="W313" s="9" t="str">
        <f>_xlfn.CONCAT(V313, "_", T313)</f>
        <v>wand_ai_810_TR</v>
      </c>
      <c r="Z313" s="9" t="str">
        <f>IF(ISBLANK(X313), W313, X313)</f>
        <v>wand_ai_810_TR</v>
      </c>
    </row>
    <row r="314" spans="1:26">
      <c r="A314" s="9" t="s">
        <v>42</v>
      </c>
      <c r="B314" s="9" t="s">
        <v>1149</v>
      </c>
      <c r="C314" s="9">
        <v>5</v>
      </c>
      <c r="D314" s="9">
        <v>9</v>
      </c>
      <c r="E314" s="9" t="str">
        <f>_xlfn.CONCAT(B314, RIGHT(_xlfn.CONCAT("0", D314), 2))</f>
        <v>BZ-5R09</v>
      </c>
      <c r="F314" s="9" t="s">
        <v>1078</v>
      </c>
      <c r="G314" s="9" t="s">
        <v>655</v>
      </c>
      <c r="H314" s="9" t="s">
        <v>652</v>
      </c>
      <c r="J314" s="9" t="e">
        <f>MATCH($A314, 'Spells By School'!A:A, 0)</f>
        <v>#N/A</v>
      </c>
      <c r="K314" s="9" t="e">
        <f>MATCH($A314, 'Spells By School'!B:B, 0)</f>
        <v>#N/A</v>
      </c>
      <c r="L314" s="9" t="e">
        <f>MATCH($A314, 'Spells By School'!C:C, 0)</f>
        <v>#N/A</v>
      </c>
      <c r="M314" s="9" t="e">
        <f>MATCH($A314, 'Spells By School'!D:D, 0)</f>
        <v>#N/A</v>
      </c>
      <c r="N314" s="9" t="e">
        <f>MATCH($A314, 'Spells By School'!E:E, 0)</f>
        <v>#N/A</v>
      </c>
      <c r="O314" s="9" t="e">
        <f>MATCH($A314, 'Spells By School'!F:F, 0)</f>
        <v>#N/A</v>
      </c>
      <c r="P314" s="9">
        <f ca="1">MATCH($A314, 'Spells By School'!G:G, 0)</f>
        <v>6</v>
      </c>
      <c r="Q314" s="9" t="e">
        <f>MATCH($A314, 'Spells By School'!H:H, 0)</f>
        <v>#N/A</v>
      </c>
      <c r="R314" s="9" t="e">
        <f>MATCH($A314, 'Spells By School'!I:I, 0)</f>
        <v>#N/A</v>
      </c>
      <c r="S314" s="9" t="str">
        <f ca="1">IF(ISNA($J314), IF(ISNA($K314), IF(ISNA($L314), IF(ISNA($M314), IF(ISNA($N314), IF(ISNA($O314), IF(ISNA($P314), IF(ISNA($Q314), IF(ISNA($R314), "###error###", R$1),Q$1),P$1),O$1),N$1),M$1),L$1),K$1),J$1)</f>
        <v>Necromancy</v>
      </c>
      <c r="T314" s="9" t="str">
        <f ca="1">IF(ISNA($J314), IF(ISNA($K314), IF(ISNA($L314), IF(ISNA($M314), IF(ISNA($N314), IF(ISNA($O314), IF(ISNA($P314), IF(ISNA($Q314), IF(ISNA($R314), "###error###", "WM"),"IL"),"NE"),"EN"),"EV"),"TR"),"DI"),"CO"),"AB")</f>
        <v>NE</v>
      </c>
      <c r="U314" s="9">
        <f ca="1">IF(ISNA($J314), IF(ISNA($K314), IF(ISNA($L314), IF(ISNA($M314), IF(ISNA($N314), IF(ISNA($O314), IF(ISNA($P314), IF(ISNA($Q314), IF(ISNA($R314), "###error###", MATCH(A314, 'Wand Mapping'!J:J,0)),MATCH(A314, 'Wand Mapping'!I:I,0)),MATCH(A314, 'Wand Mapping'!H:H,0)),MATCH(A314, 'Wand Mapping'!G:G,0)),MATCH(A314, 'Wand Mapping'!F:F,0)),MATCH(A314, 'Wand Mapping'!E:E,0)),MATCH(A314, 'Wand Mapping'!D:D,0)),MATCH(A314, 'Wand Mapping'!C:C,0)),MATCH(A314, 'Wand Mapping'!B:B,0))</f>
        <v>8</v>
      </c>
      <c r="V314" s="9" t="str">
        <f ca="1">INDEX('Wand Mapping'!K:K, U314)</f>
        <v>wand_ai_060</v>
      </c>
      <c r="W314" s="9" t="str">
        <f ca="1">_xlfn.CONCAT(V314, "_", T314)</f>
        <v>wand_ai_060_NE</v>
      </c>
      <c r="Z314" s="9" t="str">
        <f ca="1">IF(ISBLANK(X314), W314, X314)</f>
        <v>wand_ai_060_NE</v>
      </c>
    </row>
    <row r="315" spans="1:26">
      <c r="A315" s="9" t="s">
        <v>71</v>
      </c>
      <c r="B315" s="9" t="s">
        <v>1150</v>
      </c>
      <c r="C315" s="9">
        <v>5</v>
      </c>
      <c r="D315" s="9">
        <v>9</v>
      </c>
      <c r="E315" s="9" t="str">
        <f>_xlfn.CONCAT(B315, RIGHT(_xlfn.CONCAT("0", D315), 2))</f>
        <v>BZ-5S09</v>
      </c>
      <c r="F315" s="9" t="s">
        <v>1079</v>
      </c>
      <c r="G315" s="9" t="s">
        <v>655</v>
      </c>
      <c r="H315" s="9" t="s">
        <v>652</v>
      </c>
      <c r="J315" s="9" t="e">
        <f>MATCH($A315, 'Spells By School'!A:A, 0)</f>
        <v>#N/A</v>
      </c>
      <c r="K315" s="9" t="e">
        <f>MATCH($A315, 'Spells By School'!B:B, 0)</f>
        <v>#N/A</v>
      </c>
      <c r="L315" s="9" t="e">
        <f>MATCH($A315, 'Spells By School'!C:C, 0)</f>
        <v>#N/A</v>
      </c>
      <c r="M315" s="9" t="e">
        <f>MATCH($A315, 'Spells By School'!D:D, 0)</f>
        <v>#N/A</v>
      </c>
      <c r="N315" s="9" t="e">
        <f>MATCH($A315, 'Spells By School'!E:E, 0)</f>
        <v>#N/A</v>
      </c>
      <c r="O315" s="9" t="e">
        <f>MATCH($A315, 'Spells By School'!F:F, 0)</f>
        <v>#N/A</v>
      </c>
      <c r="P315" s="9">
        <f ca="1">MATCH($A315, 'Spells By School'!G:G, 0)</f>
        <v>62</v>
      </c>
      <c r="Q315" s="9" t="e">
        <f>MATCH($A315, 'Spells By School'!H:H, 0)</f>
        <v>#N/A</v>
      </c>
      <c r="R315" s="9" t="e">
        <f>MATCH($A315, 'Spells By School'!I:I, 0)</f>
        <v>#N/A</v>
      </c>
      <c r="S315" s="9" t="str">
        <f ca="1">IF(ISNA($J315), IF(ISNA($K315), IF(ISNA($L315), IF(ISNA($M315), IF(ISNA($N315), IF(ISNA($O315), IF(ISNA($P315), IF(ISNA($Q315), IF(ISNA($R315), "###error###", R$1),Q$1),P$1),O$1),N$1),M$1),L$1),K$1),J$1)</f>
        <v>Necromancy</v>
      </c>
      <c r="T315" s="9" t="str">
        <f ca="1">IF(ISNA($J315), IF(ISNA($K315), IF(ISNA($L315), IF(ISNA($M315), IF(ISNA($N315), IF(ISNA($O315), IF(ISNA($P315), IF(ISNA($Q315), IF(ISNA($R315), "###error###", "WM"),"IL"),"NE"),"EN"),"EV"),"TR"),"DI"),"CO"),"AB")</f>
        <v>NE</v>
      </c>
      <c r="U315" s="9">
        <f ca="1">IF(ISNA($J315), IF(ISNA($K315), IF(ISNA($L315), IF(ISNA($M315), IF(ISNA($N315), IF(ISNA($O315), IF(ISNA($P315), IF(ISNA($Q315), IF(ISNA($R315), "###error###", MATCH(A315, 'Wand Mapping'!J:J,0)),MATCH(A315, 'Wand Mapping'!I:I,0)),MATCH(A315, 'Wand Mapping'!H:H,0)),MATCH(A315, 'Wand Mapping'!G:G,0)),MATCH(A315, 'Wand Mapping'!F:F,0)),MATCH(A315, 'Wand Mapping'!E:E,0)),MATCH(A315, 'Wand Mapping'!D:D,0)),MATCH(A315, 'Wand Mapping'!C:C,0)),MATCH(A315, 'Wand Mapping'!B:B,0))</f>
        <v>13</v>
      </c>
      <c r="V315" s="9" t="str">
        <f ca="1">INDEX('Wand Mapping'!K:K, U315)</f>
        <v>wand_ai_110</v>
      </c>
      <c r="W315" s="9" t="str">
        <f ca="1">_xlfn.CONCAT(V315, "_", T315)</f>
        <v>wand_ai_110_NE</v>
      </c>
      <c r="Z315" s="9" t="str">
        <f ca="1">IF(ISBLANK(X315), W315, X315)</f>
        <v>wand_ai_110_NE</v>
      </c>
    </row>
    <row r="316" spans="1:26">
      <c r="A316" s="9" t="s">
        <v>592</v>
      </c>
      <c r="B316" s="9" t="s">
        <v>1151</v>
      </c>
      <c r="C316" s="9">
        <v>5</v>
      </c>
      <c r="D316" s="9">
        <v>9</v>
      </c>
      <c r="E316" s="9" t="str">
        <f>_xlfn.CONCAT(B316, RIGHT(_xlfn.CONCAT("0", D316), 2))</f>
        <v>BZ-5T09</v>
      </c>
      <c r="F316" s="9" t="s">
        <v>1080</v>
      </c>
      <c r="G316" s="9" t="s">
        <v>655</v>
      </c>
      <c r="H316" s="9" t="s">
        <v>652</v>
      </c>
      <c r="J316" s="9" t="e">
        <f>MATCH($A316, 'Spells By School'!A:A, 0)</f>
        <v>#N/A</v>
      </c>
      <c r="K316" s="9" t="e">
        <f>MATCH($A316, 'Spells By School'!B:B, 0)</f>
        <v>#N/A</v>
      </c>
      <c r="L316" s="9" t="e">
        <f>MATCH($A316, 'Spells By School'!C:C, 0)</f>
        <v>#N/A</v>
      </c>
      <c r="M316" s="9" t="e">
        <f>MATCH($A316, 'Spells By School'!D:D, 0)</f>
        <v>#N/A</v>
      </c>
      <c r="N316" s="9" t="e">
        <f>MATCH($A316, 'Spells By School'!E:E, 0)</f>
        <v>#N/A</v>
      </c>
      <c r="O316" s="9">
        <f>MATCH($A316, 'Spells By School'!F:F, 0)</f>
        <v>26</v>
      </c>
      <c r="P316" s="9" t="e">
        <f ca="1">MATCH($A316, 'Spells By School'!G:G, 0)</f>
        <v>#N/A</v>
      </c>
      <c r="Q316" s="9" t="e">
        <f>MATCH($A316, 'Spells By School'!H:H, 0)</f>
        <v>#N/A</v>
      </c>
      <c r="R316" s="9" t="e">
        <f>MATCH($A316, 'Spells By School'!I:I, 0)</f>
        <v>#N/A</v>
      </c>
      <c r="S316" s="9" t="str">
        <f>IF(ISNA($J316), IF(ISNA($K316), IF(ISNA($L316), IF(ISNA($M316), IF(ISNA($N316), IF(ISNA($O316), IF(ISNA($P316), IF(ISNA($Q316), IF(ISNA($R316), "###error###", R$1),Q$1),P$1),O$1),N$1),M$1),L$1),K$1),J$1)</f>
        <v>Enchantment</v>
      </c>
      <c r="T316" s="9" t="str">
        <f>IF(ISNA($J316), IF(ISNA($K316), IF(ISNA($L316), IF(ISNA($M316), IF(ISNA($N316), IF(ISNA($O316), IF(ISNA($P316), IF(ISNA($Q316), IF(ISNA($R316), "###error###", "WM"),"IL"),"NE"),"EN"),"EV"),"TR"),"DI"),"CO"),"AB")</f>
        <v>EN</v>
      </c>
      <c r="U316" s="9">
        <f>IF(ISNA($J316), IF(ISNA($K316), IF(ISNA($L316), IF(ISNA($M316), IF(ISNA($N316), IF(ISNA($O316), IF(ISNA($P316), IF(ISNA($Q316), IF(ISNA($R316), "###error###", MATCH(A316, 'Wand Mapping'!J:J,0)),MATCH(A316, 'Wand Mapping'!I:I,0)),MATCH(A316, 'Wand Mapping'!H:H,0)),MATCH(A316, 'Wand Mapping'!G:G,0)),MATCH(A316, 'Wand Mapping'!F:F,0)),MATCH(A316, 'Wand Mapping'!E:E,0)),MATCH(A316, 'Wand Mapping'!D:D,0)),MATCH(A316, 'Wand Mapping'!C:C,0)),MATCH(A316, 'Wand Mapping'!B:B,0))</f>
        <v>94</v>
      </c>
      <c r="V316" s="9" t="str">
        <f>INDEX('Wand Mapping'!K:K, U316)</f>
        <v>wand_ai_920</v>
      </c>
      <c r="W316" s="9" t="str">
        <f>_xlfn.CONCAT(V316, "_", T316)</f>
        <v>wand_ai_920_EN</v>
      </c>
      <c r="Z316" s="9" t="str">
        <f>IF(ISBLANK(X316), W316, X316)</f>
        <v>wand_ai_920_EN</v>
      </c>
    </row>
    <row r="317" spans="1:26">
      <c r="A317" s="9" t="s">
        <v>569</v>
      </c>
      <c r="B317" s="9" t="s">
        <v>1152</v>
      </c>
      <c r="C317" s="9">
        <v>5</v>
      </c>
      <c r="D317" s="9">
        <v>9</v>
      </c>
      <c r="E317" s="9" t="str">
        <f>_xlfn.CONCAT(B317, RIGHT(_xlfn.CONCAT("0", D317), 2))</f>
        <v>BZ-5U09</v>
      </c>
      <c r="F317" s="9" t="s">
        <v>1081</v>
      </c>
      <c r="G317" s="9" t="s">
        <v>655</v>
      </c>
      <c r="H317" s="9" t="s">
        <v>652</v>
      </c>
      <c r="J317" s="9" t="e">
        <f>MATCH($A317, 'Spells By School'!A:A, 0)</f>
        <v>#N/A</v>
      </c>
      <c r="K317" s="9" t="e">
        <f>MATCH($A317, 'Spells By School'!B:B, 0)</f>
        <v>#N/A</v>
      </c>
      <c r="L317" s="9" t="e">
        <f>MATCH($A317, 'Spells By School'!C:C, 0)</f>
        <v>#N/A</v>
      </c>
      <c r="M317" s="9">
        <f>MATCH($A317, 'Spells By School'!D:D, 0)</f>
        <v>59</v>
      </c>
      <c r="N317" s="9" t="e">
        <f>MATCH($A317, 'Spells By School'!E:E, 0)</f>
        <v>#N/A</v>
      </c>
      <c r="O317" s="9" t="e">
        <f>MATCH($A317, 'Spells By School'!F:F, 0)</f>
        <v>#N/A</v>
      </c>
      <c r="P317" s="9" t="e">
        <f ca="1">MATCH($A317, 'Spells By School'!G:G, 0)</f>
        <v>#N/A</v>
      </c>
      <c r="Q317" s="9" t="e">
        <f>MATCH($A317, 'Spells By School'!H:H, 0)</f>
        <v>#N/A</v>
      </c>
      <c r="R317" s="9" t="e">
        <f>MATCH($A317, 'Spells By School'!I:I, 0)</f>
        <v>#N/A</v>
      </c>
      <c r="S317" s="9" t="str">
        <f>IF(ISNA($J317), IF(ISNA($K317), IF(ISNA($L317), IF(ISNA($M317), IF(ISNA($N317), IF(ISNA($O317), IF(ISNA($P317), IF(ISNA($Q317), IF(ISNA($R317), "###error###", R$1),Q$1),P$1),O$1),N$1),M$1),L$1),K$1),J$1)</f>
        <v>Transmutation</v>
      </c>
      <c r="T317" s="9" t="str">
        <f>IF(ISNA($J317), IF(ISNA($K317), IF(ISNA($L317), IF(ISNA($M317), IF(ISNA($N317), IF(ISNA($O317), IF(ISNA($P317), IF(ISNA($Q317), IF(ISNA($R317), "###error###", "WM"),"IL"),"NE"),"EN"),"EV"),"TR"),"DI"),"CO"),"AB")</f>
        <v>TR</v>
      </c>
      <c r="U317" s="9">
        <f>IF(ISNA($J317), IF(ISNA($K317), IF(ISNA($L317), IF(ISNA($M317), IF(ISNA($N317), IF(ISNA($O317), IF(ISNA($P317), IF(ISNA($Q317), IF(ISNA($R317), "###error###", MATCH(A317, 'Wand Mapping'!J:J,0)),MATCH(A317, 'Wand Mapping'!I:I,0)),MATCH(A317, 'Wand Mapping'!H:H,0)),MATCH(A317, 'Wand Mapping'!G:G,0)),MATCH(A317, 'Wand Mapping'!F:F,0)),MATCH(A317, 'Wand Mapping'!E:E,0)),MATCH(A317, 'Wand Mapping'!D:D,0)),MATCH(A317, 'Wand Mapping'!C:C,0)),MATCH(A317, 'Wand Mapping'!B:B,0))</f>
        <v>91</v>
      </c>
      <c r="V317" s="9" t="str">
        <f>INDEX('Wand Mapping'!K:K, U317)</f>
        <v>wand_ai_890</v>
      </c>
      <c r="W317" s="9" t="str">
        <f>_xlfn.CONCAT(V317, "_", T317)</f>
        <v>wand_ai_890_TR</v>
      </c>
      <c r="Z317" s="9" t="str">
        <f>IF(ISBLANK(X317), W317, X317)</f>
        <v>wand_ai_890_TR</v>
      </c>
    </row>
    <row r="318" spans="1:26">
      <c r="A318" s="9" t="s">
        <v>1090</v>
      </c>
      <c r="B318" s="9" t="s">
        <v>1153</v>
      </c>
      <c r="C318" s="9">
        <v>5</v>
      </c>
      <c r="D318" s="9">
        <v>9</v>
      </c>
      <c r="E318" s="9" t="str">
        <f>_xlfn.CONCAT(B318, RIGHT(_xlfn.CONCAT("0", D318), 2))</f>
        <v>BZ-5V09</v>
      </c>
      <c r="F318" s="9" t="s">
        <v>1082</v>
      </c>
      <c r="G318" s="9" t="s">
        <v>655</v>
      </c>
      <c r="H318" s="9" t="s">
        <v>652</v>
      </c>
      <c r="J318" s="9" t="e">
        <f>MATCH($A318, 'Spells By School'!A:A, 0)</f>
        <v>#N/A</v>
      </c>
      <c r="K318" s="9" t="e">
        <f>MATCH($A318, 'Spells By School'!B:B, 0)</f>
        <v>#N/A</v>
      </c>
      <c r="L318" s="9" t="e">
        <f>MATCH($A318, 'Spells By School'!C:C, 0)</f>
        <v>#N/A</v>
      </c>
      <c r="M318" s="9" t="e">
        <f>MATCH($A318, 'Spells By School'!D:D, 0)</f>
        <v>#N/A</v>
      </c>
      <c r="N318" s="9" t="e">
        <f>MATCH($A318, 'Spells By School'!E:E, 0)</f>
        <v>#N/A</v>
      </c>
      <c r="O318" s="9" t="e">
        <f>MATCH($A318, 'Spells By School'!F:F, 0)</f>
        <v>#N/A</v>
      </c>
      <c r="P318" s="9">
        <f ca="1">MATCH($A318, 'Spells By School'!G:G, 0)</f>
        <v>79</v>
      </c>
      <c r="Q318" s="9" t="e">
        <f>MATCH($A318, 'Spells By School'!H:H, 0)</f>
        <v>#N/A</v>
      </c>
      <c r="R318" s="9" t="e">
        <f>MATCH($A318, 'Spells By School'!I:I, 0)</f>
        <v>#N/A</v>
      </c>
      <c r="S318" s="9" t="str">
        <f ca="1">IF(ISNA($J318), IF(ISNA($K318), IF(ISNA($L318), IF(ISNA($M318), IF(ISNA($N318), IF(ISNA($O318), IF(ISNA($P318), IF(ISNA($Q318), IF(ISNA($R318), "###error###", R$1),Q$1),P$1),O$1),N$1),M$1),L$1),K$1),J$1)</f>
        <v>Necromancy</v>
      </c>
      <c r="T318" s="9" t="str">
        <f ca="1">IF(ISNA($J318), IF(ISNA($K318), IF(ISNA($L318), IF(ISNA($M318), IF(ISNA($N318), IF(ISNA($O318), IF(ISNA($P318), IF(ISNA($Q318), IF(ISNA($R318), "###error###", "WM"),"IL"),"NE"),"EN"),"EV"),"TR"),"DI"),"CO"),"AB")</f>
        <v>NE</v>
      </c>
      <c r="U318" s="9" t="e">
        <f ca="1">IF(ISNA($J318), IF(ISNA($K318), IF(ISNA($L318), IF(ISNA($M318), IF(ISNA($N318), IF(ISNA($O318), IF(ISNA($P318), IF(ISNA($Q318), IF(ISNA($R318), "###error###", MATCH(A318, 'Wand Mapping'!J:J,0)),MATCH(A318, 'Wand Mapping'!I:I,0)),MATCH(A318, 'Wand Mapping'!H:H,0)),MATCH(A318, 'Wand Mapping'!G:G,0)),MATCH(A318, 'Wand Mapping'!F:F,0)),MATCH(A318, 'Wand Mapping'!E:E,0)),MATCH(A318, 'Wand Mapping'!D:D,0)),MATCH(A318, 'Wand Mapping'!C:C,0)),MATCH(A318, 'Wand Mapping'!B:B,0))</f>
        <v>#N/A</v>
      </c>
      <c r="V318" s="9" t="e">
        <f ca="1">INDEX('Wand Mapping'!K:K, U318)</f>
        <v>#N/A</v>
      </c>
      <c r="W318" s="9" t="e">
        <f ca="1">_xlfn.CONCAT(V318, "_", T318)</f>
        <v>#N/A</v>
      </c>
      <c r="X318" s="60" t="s">
        <v>1962</v>
      </c>
      <c r="Z318" s="9" t="str">
        <f>IF(ISBLANK(X318), W318, X318)</f>
        <v>wand_ai_770_NE</v>
      </c>
    </row>
    <row r="319" spans="1:26">
      <c r="A319" s="9" t="s">
        <v>384</v>
      </c>
      <c r="B319" s="9" t="s">
        <v>1154</v>
      </c>
      <c r="C319" s="9">
        <v>5</v>
      </c>
      <c r="D319" s="9">
        <v>9</v>
      </c>
      <c r="E319" s="9" t="str">
        <f>_xlfn.CONCAT(B319, RIGHT(_xlfn.CONCAT("0", D319), 2))</f>
        <v>BZ-5W09</v>
      </c>
      <c r="F319" s="9" t="s">
        <v>1083</v>
      </c>
      <c r="G319" s="9" t="s">
        <v>655</v>
      </c>
      <c r="H319" s="9" t="s">
        <v>652</v>
      </c>
      <c r="J319" s="9">
        <f>MATCH($A319, 'Spells By School'!A:A, 0)</f>
        <v>62</v>
      </c>
      <c r="K319" s="9" t="e">
        <f>MATCH($A319, 'Spells By School'!B:B, 0)</f>
        <v>#N/A</v>
      </c>
      <c r="L319" s="9" t="e">
        <f>MATCH($A319, 'Spells By School'!C:C, 0)</f>
        <v>#N/A</v>
      </c>
      <c r="M319" s="9" t="e">
        <f>MATCH($A319, 'Spells By School'!D:D, 0)</f>
        <v>#N/A</v>
      </c>
      <c r="N319" s="9" t="e">
        <f>MATCH($A319, 'Spells By School'!E:E, 0)</f>
        <v>#N/A</v>
      </c>
      <c r="O319" s="9" t="e">
        <f>MATCH($A319, 'Spells By School'!F:F, 0)</f>
        <v>#N/A</v>
      </c>
      <c r="P319" s="9" t="e">
        <f ca="1">MATCH($A319, 'Spells By School'!G:G, 0)</f>
        <v>#N/A</v>
      </c>
      <c r="Q319" s="9" t="e">
        <f>MATCH($A319, 'Spells By School'!H:H, 0)</f>
        <v>#N/A</v>
      </c>
      <c r="R319" s="9" t="e">
        <f>MATCH($A319, 'Spells By School'!I:I, 0)</f>
        <v>#N/A</v>
      </c>
      <c r="S319" s="9" t="str">
        <f>IF(ISNA($J319), IF(ISNA($K319), IF(ISNA($L319), IF(ISNA($M319), IF(ISNA($N319), IF(ISNA($O319), IF(ISNA($P319), IF(ISNA($Q319), IF(ISNA($R319), "###error###", R$1),Q$1),P$1),O$1),N$1),M$1),L$1),K$1),J$1)</f>
        <v>Abjuration</v>
      </c>
      <c r="T319" s="9" t="str">
        <f>IF(ISNA($J319), IF(ISNA($K319), IF(ISNA($L319), IF(ISNA($M319), IF(ISNA($N319), IF(ISNA($O319), IF(ISNA($P319), IF(ISNA($Q319), IF(ISNA($R319), "###error###", "WM"),"IL"),"NE"),"EN"),"EV"),"TR"),"DI"),"CO"),"AB")</f>
        <v>AB</v>
      </c>
      <c r="U319" s="9">
        <f>IF(ISNA($J319), IF(ISNA($K319), IF(ISNA($L319), IF(ISNA($M319), IF(ISNA($N319), IF(ISNA($O319), IF(ISNA($P319), IF(ISNA($Q319), IF(ISNA($R319), "###error###", MATCH(A319, 'Wand Mapping'!J:J,0)),MATCH(A319, 'Wand Mapping'!I:I,0)),MATCH(A319, 'Wand Mapping'!H:H,0)),MATCH(A319, 'Wand Mapping'!G:G,0)),MATCH(A319, 'Wand Mapping'!F:F,0)),MATCH(A319, 'Wand Mapping'!E:E,0)),MATCH(A319, 'Wand Mapping'!D:D,0)),MATCH(A319, 'Wand Mapping'!C:C,0)),MATCH(A319, 'Wand Mapping'!B:B,0))</f>
        <v>63</v>
      </c>
      <c r="V319" s="9" t="str">
        <f>INDEX('Wand Mapping'!K:K, U319)</f>
        <v>wand_ai_610</v>
      </c>
      <c r="W319" s="9" t="str">
        <f>_xlfn.CONCAT(V319, "_", T319)</f>
        <v>wand_ai_610_AB</v>
      </c>
      <c r="Z319" s="9" t="str">
        <f>IF(ISBLANK(X319), W319, X319)</f>
        <v>wand_ai_610_AB</v>
      </c>
    </row>
    <row r="320" spans="1:26">
      <c r="A320" s="9" t="s">
        <v>477</v>
      </c>
      <c r="B320" s="9" t="s">
        <v>1155</v>
      </c>
      <c r="C320" s="9">
        <v>5</v>
      </c>
      <c r="D320" s="9">
        <v>9</v>
      </c>
      <c r="E320" s="9" t="str">
        <f>_xlfn.CONCAT(B320, RIGHT(_xlfn.CONCAT("0", D320), 2))</f>
        <v>BZ-5X09</v>
      </c>
      <c r="F320" s="9" t="s">
        <v>1084</v>
      </c>
      <c r="G320" s="9" t="s">
        <v>655</v>
      </c>
      <c r="H320" s="9" t="s">
        <v>652</v>
      </c>
      <c r="J320" s="9" t="e">
        <f>MATCH($A320, 'Spells By School'!A:A, 0)</f>
        <v>#N/A</v>
      </c>
      <c r="K320" s="9" t="e">
        <f>MATCH($A320, 'Spells By School'!B:B, 0)</f>
        <v>#N/A</v>
      </c>
      <c r="L320" s="9" t="e">
        <f>MATCH($A320, 'Spells By School'!C:C, 0)</f>
        <v>#N/A</v>
      </c>
      <c r="M320" s="9" t="e">
        <f>MATCH($A320, 'Spells By School'!D:D, 0)</f>
        <v>#N/A</v>
      </c>
      <c r="N320" s="9" t="e">
        <f>MATCH($A320, 'Spells By School'!E:E, 0)</f>
        <v>#N/A</v>
      </c>
      <c r="O320" s="9" t="e">
        <f>MATCH($A320, 'Spells By School'!F:F, 0)</f>
        <v>#N/A</v>
      </c>
      <c r="P320" s="9" t="e">
        <f ca="1">MATCH($A320, 'Spells By School'!G:G, 0)</f>
        <v>#N/A</v>
      </c>
      <c r="Q320" s="9">
        <f>MATCH($A320, 'Spells By School'!H:H, 0)</f>
        <v>22</v>
      </c>
      <c r="R320" s="9" t="e">
        <f>MATCH($A320, 'Spells By School'!I:I, 0)</f>
        <v>#N/A</v>
      </c>
      <c r="S320" s="9" t="str">
        <f ca="1">IF(ISNA($J320), IF(ISNA($K320), IF(ISNA($L320), IF(ISNA($M320), IF(ISNA($N320), IF(ISNA($O320), IF(ISNA($P320), IF(ISNA($Q320), IF(ISNA($R320), "###error###", R$1),Q$1),P$1),O$1),N$1),M$1),L$1),K$1),J$1)</f>
        <v>Illusion</v>
      </c>
      <c r="T320" s="9" t="str">
        <f ca="1">IF(ISNA($J320), IF(ISNA($K320), IF(ISNA($L320), IF(ISNA($M320), IF(ISNA($N320), IF(ISNA($O320), IF(ISNA($P320), IF(ISNA($Q320), IF(ISNA($R320), "###error###", "WM"),"IL"),"NE"),"EN"),"EV"),"TR"),"DI"),"CO"),"AB")</f>
        <v>IL</v>
      </c>
      <c r="U320" s="9">
        <f ca="1">IF(ISNA($J320), IF(ISNA($K320), IF(ISNA($L320), IF(ISNA($M320), IF(ISNA($N320), IF(ISNA($O320), IF(ISNA($P320), IF(ISNA($Q320), IF(ISNA($R320), "###error###", MATCH(A320, 'Wand Mapping'!J:J,0)),MATCH(A320, 'Wand Mapping'!I:I,0)),MATCH(A320, 'Wand Mapping'!H:H,0)),MATCH(A320, 'Wand Mapping'!G:G,0)),MATCH(A320, 'Wand Mapping'!F:F,0)),MATCH(A320, 'Wand Mapping'!E:E,0)),MATCH(A320, 'Wand Mapping'!D:D,0)),MATCH(A320, 'Wand Mapping'!C:C,0)),MATCH(A320, 'Wand Mapping'!B:B,0))</f>
        <v>77</v>
      </c>
      <c r="V320" s="9" t="str">
        <f ca="1">INDEX('Wand Mapping'!K:K, U320)</f>
        <v>wand_ai_750</v>
      </c>
      <c r="W320" s="9" t="str">
        <f ca="1">_xlfn.CONCAT(V320, "_", T320)</f>
        <v>wand_ai_750_IL</v>
      </c>
      <c r="Z320" s="9" t="str">
        <f ca="1">IF(ISBLANK(X320), W320, X320)</f>
        <v>wand_ai_750_IL</v>
      </c>
    </row>
    <row r="321" spans="1:26">
      <c r="A321" s="9" t="s">
        <v>397</v>
      </c>
      <c r="B321" s="9" t="s">
        <v>1156</v>
      </c>
      <c r="C321" s="9">
        <v>5</v>
      </c>
      <c r="D321" s="9">
        <v>9</v>
      </c>
      <c r="E321" s="9" t="str">
        <f>_xlfn.CONCAT(B321, RIGHT(_xlfn.CONCAT("0", D321), 2))</f>
        <v>BZ-5Y09</v>
      </c>
      <c r="F321" s="9" t="s">
        <v>1085</v>
      </c>
      <c r="G321" s="9" t="s">
        <v>655</v>
      </c>
      <c r="H321" s="9" t="s">
        <v>652</v>
      </c>
      <c r="J321" s="9" t="e">
        <f>MATCH($A321, 'Spells By School'!A:A, 0)</f>
        <v>#N/A</v>
      </c>
      <c r="K321" s="9">
        <f>MATCH($A321, 'Spells By School'!B:B, 0)</f>
        <v>42</v>
      </c>
      <c r="L321" s="9" t="e">
        <f>MATCH($A321, 'Spells By School'!C:C, 0)</f>
        <v>#N/A</v>
      </c>
      <c r="M321" s="9" t="e">
        <f>MATCH($A321, 'Spells By School'!D:D, 0)</f>
        <v>#N/A</v>
      </c>
      <c r="N321" s="9" t="e">
        <f>MATCH($A321, 'Spells By School'!E:E, 0)</f>
        <v>#N/A</v>
      </c>
      <c r="O321" s="9" t="e">
        <f>MATCH($A321, 'Spells By School'!F:F, 0)</f>
        <v>#N/A</v>
      </c>
      <c r="P321" s="9" t="e">
        <f ca="1">MATCH($A321, 'Spells By School'!G:G, 0)</f>
        <v>#N/A</v>
      </c>
      <c r="Q321" s="9" t="e">
        <f>MATCH($A321, 'Spells By School'!H:H, 0)</f>
        <v>#N/A</v>
      </c>
      <c r="R321" s="9" t="e">
        <f>MATCH($A321, 'Spells By School'!I:I, 0)</f>
        <v>#N/A</v>
      </c>
      <c r="S321" s="9" t="str">
        <f>IF(ISNA($J321), IF(ISNA($K321), IF(ISNA($L321), IF(ISNA($M321), IF(ISNA($N321), IF(ISNA($O321), IF(ISNA($P321), IF(ISNA($Q321), IF(ISNA($R321), "###error###", R$1),Q$1),P$1),O$1),N$1),M$1),L$1),K$1),J$1)</f>
        <v>Conjuration</v>
      </c>
      <c r="T321" s="9" t="str">
        <f>IF(ISNA($J321), IF(ISNA($K321), IF(ISNA($L321), IF(ISNA($M321), IF(ISNA($N321), IF(ISNA($O321), IF(ISNA($P321), IF(ISNA($Q321), IF(ISNA($R321), "###error###", "WM"),"IL"),"NE"),"EN"),"EV"),"TR"),"DI"),"CO"),"AB")</f>
        <v>CO</v>
      </c>
      <c r="U321" s="9">
        <f>IF(ISNA($J321), IF(ISNA($K321), IF(ISNA($L321), IF(ISNA($M321), IF(ISNA($N321), IF(ISNA($O321), IF(ISNA($P321), IF(ISNA($Q321), IF(ISNA($R321), "###error###", MATCH(A321, 'Wand Mapping'!J:J,0)),MATCH(A321, 'Wand Mapping'!I:I,0)),MATCH(A321, 'Wand Mapping'!H:H,0)),MATCH(A321, 'Wand Mapping'!G:G,0)),MATCH(A321, 'Wand Mapping'!F:F,0)),MATCH(A321, 'Wand Mapping'!E:E,0)),MATCH(A321, 'Wand Mapping'!D:D,0)),MATCH(A321, 'Wand Mapping'!C:C,0)),MATCH(A321, 'Wand Mapping'!B:B,0))</f>
        <v>65</v>
      </c>
      <c r="V321" s="9" t="str">
        <f>INDEX('Wand Mapping'!K:K, U321)</f>
        <v>wand_ai_630</v>
      </c>
      <c r="W321" s="9" t="str">
        <f>_xlfn.CONCAT(V321, "_", T321)</f>
        <v>wand_ai_630_CO</v>
      </c>
      <c r="Z321" s="9" t="str">
        <f>IF(ISBLANK(X321), W321, X321)</f>
        <v>wand_ai_630_CO</v>
      </c>
    </row>
    <row r="322" spans="1:26">
      <c r="A322" s="9" t="s">
        <v>165</v>
      </c>
      <c r="B322" s="9" t="s">
        <v>1157</v>
      </c>
      <c r="C322" s="9">
        <v>5</v>
      </c>
      <c r="D322" s="9">
        <v>9</v>
      </c>
      <c r="E322" s="9" t="str">
        <f>_xlfn.CONCAT(B322, RIGHT(_xlfn.CONCAT("0", D322), 2))</f>
        <v>BZ-5Z09</v>
      </c>
      <c r="F322" s="9" t="s">
        <v>1086</v>
      </c>
      <c r="G322" s="9" t="s">
        <v>655</v>
      </c>
      <c r="H322" s="9" t="s">
        <v>652</v>
      </c>
      <c r="J322" s="9" t="e">
        <f>MATCH($A322, 'Spells By School'!A:A, 0)</f>
        <v>#N/A</v>
      </c>
      <c r="K322" s="9" t="e">
        <f>MATCH($A322, 'Spells By School'!B:B, 0)</f>
        <v>#N/A</v>
      </c>
      <c r="L322" s="9" t="e">
        <f>MATCH($A322, 'Spells By School'!C:C, 0)</f>
        <v>#N/A</v>
      </c>
      <c r="M322" s="9" t="e">
        <f>MATCH($A322, 'Spells By School'!D:D, 0)</f>
        <v>#N/A</v>
      </c>
      <c r="N322" s="9" t="e">
        <f>MATCH($A322, 'Spells By School'!E:E, 0)</f>
        <v>#N/A</v>
      </c>
      <c r="O322" s="9" t="e">
        <f>MATCH($A322, 'Spells By School'!F:F, 0)</f>
        <v>#N/A</v>
      </c>
      <c r="P322" s="9">
        <f ca="1">MATCH($A322, 'Spells By School'!G:G, 0)</f>
        <v>56</v>
      </c>
      <c r="Q322" s="9" t="e">
        <f>MATCH($A322, 'Spells By School'!H:H, 0)</f>
        <v>#N/A</v>
      </c>
      <c r="R322" s="9" t="e">
        <f>MATCH($A322, 'Spells By School'!I:I, 0)</f>
        <v>#N/A</v>
      </c>
      <c r="S322" s="9" t="str">
        <f ca="1">IF(ISNA($J322), IF(ISNA($K322), IF(ISNA($L322), IF(ISNA($M322), IF(ISNA($N322), IF(ISNA($O322), IF(ISNA($P322), IF(ISNA($Q322), IF(ISNA($R322), "###error###", R$1),Q$1),P$1),O$1),N$1),M$1),L$1),K$1),J$1)</f>
        <v>Necromancy</v>
      </c>
      <c r="T322" s="9" t="str">
        <f ca="1">IF(ISNA($J322), IF(ISNA($K322), IF(ISNA($L322), IF(ISNA($M322), IF(ISNA($N322), IF(ISNA($O322), IF(ISNA($P322), IF(ISNA($Q322), IF(ISNA($R322), "###error###", "WM"),"IL"),"NE"),"EN"),"EV"),"TR"),"DI"),"CO"),"AB")</f>
        <v>NE</v>
      </c>
      <c r="U322" s="9">
        <f ca="1">IF(ISNA($J322), IF(ISNA($K322), IF(ISNA($L322), IF(ISNA($M322), IF(ISNA($N322), IF(ISNA($O322), IF(ISNA($P322), IF(ISNA($Q322), IF(ISNA($R322), "###error###", MATCH(A322, 'Wand Mapping'!J:J,0)),MATCH(A322, 'Wand Mapping'!I:I,0)),MATCH(A322, 'Wand Mapping'!H:H,0)),MATCH(A322, 'Wand Mapping'!G:G,0)),MATCH(A322, 'Wand Mapping'!F:F,0)),MATCH(A322, 'Wand Mapping'!E:E,0)),MATCH(A322, 'Wand Mapping'!D:D,0)),MATCH(A322, 'Wand Mapping'!C:C,0)),MATCH(A322, 'Wand Mapping'!B:B,0))</f>
        <v>29</v>
      </c>
      <c r="V322" s="9" t="str">
        <f ca="1">INDEX('Wand Mapping'!K:K, U322)</f>
        <v>wand_ai_270</v>
      </c>
      <c r="W322" s="9" t="str">
        <f ca="1">_xlfn.CONCAT(V322, "_", T322)</f>
        <v>wand_ai_270_NE</v>
      </c>
      <c r="Z322" s="9" t="str">
        <f ca="1">IF(ISBLANK(X322), W322, X322)</f>
        <v>wand_ai_270_NE</v>
      </c>
    </row>
    <row r="323" spans="1:26">
      <c r="A323" s="9" t="s">
        <v>532</v>
      </c>
      <c r="B323" s="9" t="s">
        <v>1200</v>
      </c>
      <c r="C323" s="9">
        <v>6</v>
      </c>
      <c r="D323" s="9">
        <v>12</v>
      </c>
      <c r="E323" s="9" t="str">
        <f>_xlfn.CONCAT(B323, RIGHT(_xlfn.CONCAT("0", D323), 2))</f>
        <v>BZ-6-12</v>
      </c>
      <c r="F323" s="9" t="s">
        <v>1161</v>
      </c>
      <c r="G323" s="9" t="s">
        <v>655</v>
      </c>
      <c r="H323" s="9" t="s">
        <v>652</v>
      </c>
      <c r="J323" s="9" t="e">
        <f>MATCH($A323, 'Spells By School'!A:A, 0)</f>
        <v>#N/A</v>
      </c>
      <c r="K323" s="9">
        <f>MATCH($A323, 'Spells By School'!B:B, 0)</f>
        <v>43</v>
      </c>
      <c r="L323" s="9" t="e">
        <f>MATCH($A323, 'Spells By School'!C:C, 0)</f>
        <v>#N/A</v>
      </c>
      <c r="M323" s="9" t="e">
        <f>MATCH($A323, 'Spells By School'!D:D, 0)</f>
        <v>#N/A</v>
      </c>
      <c r="N323" s="9" t="e">
        <f>MATCH($A323, 'Spells By School'!E:E, 0)</f>
        <v>#N/A</v>
      </c>
      <c r="O323" s="9" t="e">
        <f>MATCH($A323, 'Spells By School'!F:F, 0)</f>
        <v>#N/A</v>
      </c>
      <c r="P323" s="9" t="e">
        <f ca="1">MATCH($A323, 'Spells By School'!G:G, 0)</f>
        <v>#N/A</v>
      </c>
      <c r="Q323" s="9" t="e">
        <f>MATCH($A323, 'Spells By School'!H:H, 0)</f>
        <v>#N/A</v>
      </c>
      <c r="R323" s="9" t="e">
        <f>MATCH($A323, 'Spells By School'!I:I, 0)</f>
        <v>#N/A</v>
      </c>
      <c r="S323" s="9" t="str">
        <f>IF(ISNA($J323), IF(ISNA($K323), IF(ISNA($L323), IF(ISNA($M323), IF(ISNA($N323), IF(ISNA($O323), IF(ISNA($P323), IF(ISNA($Q323), IF(ISNA($R323), "###error###", R$1),Q$1),P$1),O$1),N$1),M$1),L$1),K$1),J$1)</f>
        <v>Conjuration</v>
      </c>
      <c r="T323" s="9" t="str">
        <f>IF(ISNA($J323), IF(ISNA($K323), IF(ISNA($L323), IF(ISNA($M323), IF(ISNA($N323), IF(ISNA($O323), IF(ISNA($P323), IF(ISNA($Q323), IF(ISNA($R323), "###error###", "WM"),"IL"),"NE"),"EN"),"EV"),"TR"),"DI"),"CO"),"AB")</f>
        <v>CO</v>
      </c>
      <c r="U323" s="9">
        <f>IF(ISNA($J323), IF(ISNA($K323), IF(ISNA($L323), IF(ISNA($M323), IF(ISNA($N323), IF(ISNA($O323), IF(ISNA($P323), IF(ISNA($Q323), IF(ISNA($R323), "###error###", MATCH(A323, 'Wand Mapping'!J:J,0)),MATCH(A323, 'Wand Mapping'!I:I,0)),MATCH(A323, 'Wand Mapping'!H:H,0)),MATCH(A323, 'Wand Mapping'!G:G,0)),MATCH(A323, 'Wand Mapping'!F:F,0)),MATCH(A323, 'Wand Mapping'!E:E,0)),MATCH(A323, 'Wand Mapping'!D:D,0)),MATCH(A323, 'Wand Mapping'!C:C,0)),MATCH(A323, 'Wand Mapping'!B:B,0))</f>
        <v>85</v>
      </c>
      <c r="V323" s="9" t="str">
        <f>INDEX('Wand Mapping'!K:K, U323)</f>
        <v>wand_ai_830</v>
      </c>
      <c r="W323" s="9" t="str">
        <f>_xlfn.CONCAT(V323, "_", T323)</f>
        <v>wand_ai_830_CO</v>
      </c>
      <c r="Z323" s="9" t="str">
        <f>IF(ISBLANK(X323), W323, X323)</f>
        <v>wand_ai_830_CO</v>
      </c>
    </row>
    <row r="324" spans="1:26">
      <c r="A324" s="9" t="s">
        <v>345</v>
      </c>
      <c r="B324" s="9" t="s">
        <v>1201</v>
      </c>
      <c r="C324" s="9">
        <v>6</v>
      </c>
      <c r="D324" s="9">
        <v>12</v>
      </c>
      <c r="E324" s="9" t="str">
        <f>_xlfn.CONCAT(B324, RIGHT(_xlfn.CONCAT("0", D324), 2))</f>
        <v>BZ-6!12</v>
      </c>
      <c r="F324" s="9" t="s">
        <v>1162</v>
      </c>
      <c r="G324" s="9" t="s">
        <v>655</v>
      </c>
      <c r="H324" s="9" t="s">
        <v>652</v>
      </c>
      <c r="J324" s="9">
        <f>MATCH($A324, 'Spells By School'!A:A, 0)</f>
        <v>20</v>
      </c>
      <c r="K324" s="9" t="e">
        <f>MATCH($A324, 'Spells By School'!B:B, 0)</f>
        <v>#N/A</v>
      </c>
      <c r="L324" s="9" t="e">
        <f>MATCH($A324, 'Spells By School'!C:C, 0)</f>
        <v>#N/A</v>
      </c>
      <c r="M324" s="9" t="e">
        <f>MATCH($A324, 'Spells By School'!D:D, 0)</f>
        <v>#N/A</v>
      </c>
      <c r="N324" s="9" t="e">
        <f>MATCH($A324, 'Spells By School'!E:E, 0)</f>
        <v>#N/A</v>
      </c>
      <c r="O324" s="9" t="e">
        <f>MATCH($A324, 'Spells By School'!F:F, 0)</f>
        <v>#N/A</v>
      </c>
      <c r="P324" s="9" t="e">
        <f ca="1">MATCH($A324, 'Spells By School'!G:G, 0)</f>
        <v>#N/A</v>
      </c>
      <c r="Q324" s="9" t="e">
        <f>MATCH($A324, 'Spells By School'!H:H, 0)</f>
        <v>#N/A</v>
      </c>
      <c r="R324" s="9" t="e">
        <f>MATCH($A324, 'Spells By School'!I:I, 0)</f>
        <v>#N/A</v>
      </c>
      <c r="S324" s="9" t="str">
        <f>IF(ISNA($J324), IF(ISNA($K324), IF(ISNA($L324), IF(ISNA($M324), IF(ISNA($N324), IF(ISNA($O324), IF(ISNA($P324), IF(ISNA($Q324), IF(ISNA($R324), "###error###", R$1),Q$1),P$1),O$1),N$1),M$1),L$1),K$1),J$1)</f>
        <v>Abjuration</v>
      </c>
      <c r="T324" s="9" t="str">
        <f>IF(ISNA($J324), IF(ISNA($K324), IF(ISNA($L324), IF(ISNA($M324), IF(ISNA($N324), IF(ISNA($O324), IF(ISNA($P324), IF(ISNA($Q324), IF(ISNA($R324), "###error###", "WM"),"IL"),"NE"),"EN"),"EV"),"TR"),"DI"),"CO"),"AB")</f>
        <v>AB</v>
      </c>
      <c r="U324" s="9">
        <f>IF(ISNA($J324), IF(ISNA($K324), IF(ISNA($L324), IF(ISNA($M324), IF(ISNA($N324), IF(ISNA($O324), IF(ISNA($P324), IF(ISNA($Q324), IF(ISNA($R324), "###error###", MATCH(A324, 'Wand Mapping'!J:J,0)),MATCH(A324, 'Wand Mapping'!I:I,0)),MATCH(A324, 'Wand Mapping'!H:H,0)),MATCH(A324, 'Wand Mapping'!G:G,0)),MATCH(A324, 'Wand Mapping'!F:F,0)),MATCH(A324, 'Wand Mapping'!E:E,0)),MATCH(A324, 'Wand Mapping'!D:D,0)),MATCH(A324, 'Wand Mapping'!C:C,0)),MATCH(A324, 'Wand Mapping'!B:B,0))</f>
        <v>57</v>
      </c>
      <c r="V324" s="9" t="str">
        <f>INDEX('Wand Mapping'!K:K, U324)</f>
        <v>wand_ai_550</v>
      </c>
      <c r="W324" s="9" t="str">
        <f>_xlfn.CONCAT(V324, "_", T324)</f>
        <v>wand_ai_550_AB</v>
      </c>
      <c r="Z324" s="9" t="str">
        <f>IF(ISBLANK(X324), W324, X324)</f>
        <v>wand_ai_550_AB</v>
      </c>
    </row>
    <row r="325" spans="1:26">
      <c r="A325" s="9" t="s">
        <v>168</v>
      </c>
      <c r="B325" s="9" t="s">
        <v>1202</v>
      </c>
      <c r="C325" s="9">
        <v>6</v>
      </c>
      <c r="D325" s="9">
        <v>12</v>
      </c>
      <c r="E325" s="9" t="str">
        <f>_xlfn.CONCAT(B325, RIGHT(_xlfn.CONCAT("0", D325), 2))</f>
        <v>BZ-6_12</v>
      </c>
      <c r="F325" s="9" t="s">
        <v>1163</v>
      </c>
      <c r="G325" s="9" t="s">
        <v>655</v>
      </c>
      <c r="H325" s="9" t="s">
        <v>652</v>
      </c>
      <c r="J325" s="9" t="e">
        <f>MATCH($A325, 'Spells By School'!A:A, 0)</f>
        <v>#N/A</v>
      </c>
      <c r="K325" s="9" t="e">
        <f>MATCH($A325, 'Spells By School'!B:B, 0)</f>
        <v>#N/A</v>
      </c>
      <c r="L325" s="9" t="e">
        <f>MATCH($A325, 'Spells By School'!C:C, 0)</f>
        <v>#N/A</v>
      </c>
      <c r="M325" s="9">
        <f>MATCH($A325, 'Spells By School'!D:D, 0)</f>
        <v>84</v>
      </c>
      <c r="N325" s="9" t="e">
        <f>MATCH($A325, 'Spells By School'!E:E, 0)</f>
        <v>#N/A</v>
      </c>
      <c r="O325" s="9" t="e">
        <f>MATCH($A325, 'Spells By School'!F:F, 0)</f>
        <v>#N/A</v>
      </c>
      <c r="P325" s="9" t="e">
        <f ca="1">MATCH($A325, 'Spells By School'!G:G, 0)</f>
        <v>#N/A</v>
      </c>
      <c r="Q325" s="9" t="e">
        <f>MATCH($A325, 'Spells By School'!H:H, 0)</f>
        <v>#N/A</v>
      </c>
      <c r="R325" s="9" t="e">
        <f>MATCH($A325, 'Spells By School'!I:I, 0)</f>
        <v>#N/A</v>
      </c>
      <c r="S325" s="9" t="str">
        <f>IF(ISNA($J325), IF(ISNA($K325), IF(ISNA($L325), IF(ISNA($M325), IF(ISNA($N325), IF(ISNA($O325), IF(ISNA($P325), IF(ISNA($Q325), IF(ISNA($R325), "###error###", R$1),Q$1),P$1),O$1),N$1),M$1),L$1),K$1),J$1)</f>
        <v>Transmutation</v>
      </c>
      <c r="T325" s="9" t="str">
        <f>IF(ISNA($J325), IF(ISNA($K325), IF(ISNA($L325), IF(ISNA($M325), IF(ISNA($N325), IF(ISNA($O325), IF(ISNA($P325), IF(ISNA($Q325), IF(ISNA($R325), "###error###", "WM"),"IL"),"NE"),"EN"),"EV"),"TR"),"DI"),"CO"),"AB")</f>
        <v>TR</v>
      </c>
      <c r="U325" s="9">
        <f>IF(ISNA($J325), IF(ISNA($K325), IF(ISNA($L325), IF(ISNA($M325), IF(ISNA($N325), IF(ISNA($O325), IF(ISNA($P325), IF(ISNA($Q325), IF(ISNA($R325), "###error###", MATCH(A325, 'Wand Mapping'!J:J,0)),MATCH(A325, 'Wand Mapping'!I:I,0)),MATCH(A325, 'Wand Mapping'!H:H,0)),MATCH(A325, 'Wand Mapping'!G:G,0)),MATCH(A325, 'Wand Mapping'!F:F,0)),MATCH(A325, 'Wand Mapping'!E:E,0)),MATCH(A325, 'Wand Mapping'!D:D,0)),MATCH(A325, 'Wand Mapping'!C:C,0)),MATCH(A325, 'Wand Mapping'!B:B,0))</f>
        <v>30</v>
      </c>
      <c r="V325" s="9" t="str">
        <f>INDEX('Wand Mapping'!K:K, U325)</f>
        <v>wand_ai_280</v>
      </c>
      <c r="W325" s="9" t="str">
        <f>_xlfn.CONCAT(V325, "_", T325)</f>
        <v>wand_ai_280_TR</v>
      </c>
      <c r="Z325" s="9" t="str">
        <f>IF(ISBLANK(X325), W325, X325)</f>
        <v>wand_ai_280_TR</v>
      </c>
    </row>
    <row r="326" spans="1:26">
      <c r="A326" s="9" t="s">
        <v>317</v>
      </c>
      <c r="B326" s="9" t="s">
        <v>751</v>
      </c>
      <c r="C326" s="9">
        <v>6</v>
      </c>
      <c r="D326" s="9">
        <v>12</v>
      </c>
      <c r="E326" s="9" t="str">
        <f>_xlfn.CONCAT(B326, RIGHT(_xlfn.CONCAT("0", D326), 2))</f>
        <v>BZ-6012</v>
      </c>
      <c r="F326" s="9" t="s">
        <v>1164</v>
      </c>
      <c r="G326" s="9" t="s">
        <v>655</v>
      </c>
      <c r="H326" s="9" t="s">
        <v>652</v>
      </c>
      <c r="J326" s="9" t="e">
        <f>MATCH($A326, 'Spells By School'!A:A, 0)</f>
        <v>#N/A</v>
      </c>
      <c r="K326" s="9" t="e">
        <f>MATCH($A326, 'Spells By School'!B:B, 0)</f>
        <v>#N/A</v>
      </c>
      <c r="L326" s="9" t="e">
        <f>MATCH($A326, 'Spells By School'!C:C, 0)</f>
        <v>#N/A</v>
      </c>
      <c r="M326" s="9">
        <f>MATCH($A326, 'Spells By School'!D:D, 0)</f>
        <v>29</v>
      </c>
      <c r="N326" s="9" t="e">
        <f>MATCH($A326, 'Spells By School'!E:E, 0)</f>
        <v>#N/A</v>
      </c>
      <c r="O326" s="9" t="e">
        <f>MATCH($A326, 'Spells By School'!F:F, 0)</f>
        <v>#N/A</v>
      </c>
      <c r="P326" s="9" t="e">
        <f ca="1">MATCH($A326, 'Spells By School'!G:G, 0)</f>
        <v>#N/A</v>
      </c>
      <c r="Q326" s="9" t="e">
        <f>MATCH($A326, 'Spells By School'!H:H, 0)</f>
        <v>#N/A</v>
      </c>
      <c r="R326" s="9" t="e">
        <f>MATCH($A326, 'Spells By School'!I:I, 0)</f>
        <v>#N/A</v>
      </c>
      <c r="S326" s="9" t="str">
        <f>IF(ISNA($J326), IF(ISNA($K326), IF(ISNA($L326), IF(ISNA($M326), IF(ISNA($N326), IF(ISNA($O326), IF(ISNA($P326), IF(ISNA($Q326), IF(ISNA($R326), "###error###", R$1),Q$1),P$1),O$1),N$1),M$1),L$1),K$1),J$1)</f>
        <v>Transmutation</v>
      </c>
      <c r="T326" s="9" t="str">
        <f>IF(ISNA($J326), IF(ISNA($K326), IF(ISNA($L326), IF(ISNA($M326), IF(ISNA($N326), IF(ISNA($O326), IF(ISNA($P326), IF(ISNA($Q326), IF(ISNA($R326), "###error###", "WM"),"IL"),"NE"),"EN"),"EV"),"TR"),"DI"),"CO"),"AB")</f>
        <v>TR</v>
      </c>
      <c r="U326" s="9">
        <f>IF(ISNA($J326), IF(ISNA($K326), IF(ISNA($L326), IF(ISNA($M326), IF(ISNA($N326), IF(ISNA($O326), IF(ISNA($P326), IF(ISNA($Q326), IF(ISNA($R326), "###error###", MATCH(A326, 'Wand Mapping'!J:J,0)),MATCH(A326, 'Wand Mapping'!I:I,0)),MATCH(A326, 'Wand Mapping'!H:H,0)),MATCH(A326, 'Wand Mapping'!G:G,0)),MATCH(A326, 'Wand Mapping'!F:F,0)),MATCH(A326, 'Wand Mapping'!E:E,0)),MATCH(A326, 'Wand Mapping'!D:D,0)),MATCH(A326, 'Wand Mapping'!C:C,0)),MATCH(A326, 'Wand Mapping'!B:B,0))</f>
        <v>52</v>
      </c>
      <c r="V326" s="9" t="str">
        <f>INDEX('Wand Mapping'!K:K, U326)</f>
        <v>wand_ai_500</v>
      </c>
      <c r="W326" s="9" t="str">
        <f>_xlfn.CONCAT(V326, "_", T326)</f>
        <v>wand_ai_500_TR</v>
      </c>
      <c r="Z326" s="9" t="str">
        <f>IF(ISBLANK(X326), W326, X326)</f>
        <v>wand_ai_500_TR</v>
      </c>
    </row>
    <row r="327" spans="1:26">
      <c r="A327" s="9" t="s">
        <v>21</v>
      </c>
      <c r="B327" s="9" t="s">
        <v>752</v>
      </c>
      <c r="C327" s="9">
        <v>6</v>
      </c>
      <c r="D327" s="9">
        <v>12</v>
      </c>
      <c r="E327" s="9" t="str">
        <f>_xlfn.CONCAT(B327, RIGHT(_xlfn.CONCAT("0", D327), 2))</f>
        <v>BZ-6112</v>
      </c>
      <c r="F327" s="9" t="s">
        <v>1165</v>
      </c>
      <c r="G327" s="9" t="s">
        <v>655</v>
      </c>
      <c r="H327" s="9" t="s">
        <v>652</v>
      </c>
      <c r="J327" s="9" t="e">
        <f>MATCH($A327, 'Spells By School'!A:A, 0)</f>
        <v>#N/A</v>
      </c>
      <c r="K327" s="9" t="e">
        <f>MATCH($A327, 'Spells By School'!B:B, 0)</f>
        <v>#N/A</v>
      </c>
      <c r="L327" s="9" t="e">
        <f>MATCH($A327, 'Spells By School'!C:C, 0)</f>
        <v>#N/A</v>
      </c>
      <c r="M327" s="9" t="e">
        <f>MATCH($A327, 'Spells By School'!D:D, 0)</f>
        <v>#N/A</v>
      </c>
      <c r="N327" s="9" t="e">
        <f>MATCH($A327, 'Spells By School'!E:E, 0)</f>
        <v>#N/A</v>
      </c>
      <c r="O327" s="9" t="e">
        <f>MATCH($A327, 'Spells By School'!F:F, 0)</f>
        <v>#N/A</v>
      </c>
      <c r="P327" s="9">
        <f ca="1">MATCH($A327, 'Spells By School'!G:G, 0)</f>
        <v>23</v>
      </c>
      <c r="Q327" s="9" t="e">
        <f>MATCH($A327, 'Spells By School'!H:H, 0)</f>
        <v>#N/A</v>
      </c>
      <c r="R327" s="9" t="e">
        <f>MATCH($A327, 'Spells By School'!I:I, 0)</f>
        <v>#N/A</v>
      </c>
      <c r="S327" s="9" t="str">
        <f ca="1">IF(ISNA($J327), IF(ISNA($K327), IF(ISNA($L327), IF(ISNA($M327), IF(ISNA($N327), IF(ISNA($O327), IF(ISNA($P327), IF(ISNA($Q327), IF(ISNA($R327), "###error###", R$1),Q$1),P$1),O$1),N$1),M$1),L$1),K$1),J$1)</f>
        <v>Necromancy</v>
      </c>
      <c r="T327" s="9" t="str">
        <f ca="1">IF(ISNA($J327), IF(ISNA($K327), IF(ISNA($L327), IF(ISNA($M327), IF(ISNA($N327), IF(ISNA($O327), IF(ISNA($P327), IF(ISNA($Q327), IF(ISNA($R327), "###error###", "WM"),"IL"),"NE"),"EN"),"EV"),"TR"),"DI"),"CO"),"AB")</f>
        <v>NE</v>
      </c>
      <c r="U327" s="9">
        <f ca="1">IF(ISNA($J327), IF(ISNA($K327), IF(ISNA($L327), IF(ISNA($M327), IF(ISNA($N327), IF(ISNA($O327), IF(ISNA($P327), IF(ISNA($Q327), IF(ISNA($R327), "###error###", MATCH(A327, 'Wand Mapping'!J:J,0)),MATCH(A327, 'Wand Mapping'!I:I,0)),MATCH(A327, 'Wand Mapping'!H:H,0)),MATCH(A327, 'Wand Mapping'!G:G,0)),MATCH(A327, 'Wand Mapping'!F:F,0)),MATCH(A327, 'Wand Mapping'!E:E,0)),MATCH(A327, 'Wand Mapping'!D:D,0)),MATCH(A327, 'Wand Mapping'!C:C,0)),MATCH(A327, 'Wand Mapping'!B:B,0))</f>
        <v>4</v>
      </c>
      <c r="V327" s="9" t="str">
        <f ca="1">INDEX('Wand Mapping'!K:K, U327)</f>
        <v>wand_ai_020</v>
      </c>
      <c r="W327" s="9" t="str">
        <f ca="1">_xlfn.CONCAT(V327, "_", T327)</f>
        <v>wand_ai_020_NE</v>
      </c>
      <c r="Z327" s="9" t="str">
        <f ca="1">IF(ISBLANK(X327), W327, X327)</f>
        <v>wand_ai_020_NE</v>
      </c>
    </row>
    <row r="328" spans="1:26">
      <c r="A328" s="9" t="s">
        <v>459</v>
      </c>
      <c r="B328" s="9" t="s">
        <v>753</v>
      </c>
      <c r="C328" s="9">
        <v>6</v>
      </c>
      <c r="D328" s="9">
        <v>12</v>
      </c>
      <c r="E328" s="9" t="str">
        <f>_xlfn.CONCAT(B328, RIGHT(_xlfn.CONCAT("0", D328), 2))</f>
        <v>BZ-6212</v>
      </c>
      <c r="F328" s="9" t="s">
        <v>1166</v>
      </c>
      <c r="G328" s="9" t="s">
        <v>655</v>
      </c>
      <c r="H328" s="9" t="s">
        <v>652</v>
      </c>
      <c r="J328" s="9">
        <f>MATCH($A328, 'Spells By School'!A:A, 0)</f>
        <v>47</v>
      </c>
      <c r="K328" s="9" t="e">
        <f>MATCH($A328, 'Spells By School'!B:B, 0)</f>
        <v>#N/A</v>
      </c>
      <c r="L328" s="9" t="e">
        <f>MATCH($A328, 'Spells By School'!C:C, 0)</f>
        <v>#N/A</v>
      </c>
      <c r="M328" s="9" t="e">
        <f>MATCH($A328, 'Spells By School'!D:D, 0)</f>
        <v>#N/A</v>
      </c>
      <c r="N328" s="9" t="e">
        <f>MATCH($A328, 'Spells By School'!E:E, 0)</f>
        <v>#N/A</v>
      </c>
      <c r="O328" s="9" t="e">
        <f>MATCH($A328, 'Spells By School'!F:F, 0)</f>
        <v>#N/A</v>
      </c>
      <c r="P328" s="9" t="e">
        <f ca="1">MATCH($A328, 'Spells By School'!G:G, 0)</f>
        <v>#N/A</v>
      </c>
      <c r="Q328" s="9" t="e">
        <f>MATCH($A328, 'Spells By School'!H:H, 0)</f>
        <v>#N/A</v>
      </c>
      <c r="R328" s="9" t="e">
        <f>MATCH($A328, 'Spells By School'!I:I, 0)</f>
        <v>#N/A</v>
      </c>
      <c r="S328" s="9" t="str">
        <f>IF(ISNA($J328), IF(ISNA($K328), IF(ISNA($L328), IF(ISNA($M328), IF(ISNA($N328), IF(ISNA($O328), IF(ISNA($P328), IF(ISNA($Q328), IF(ISNA($R328), "###error###", R$1),Q$1),P$1),O$1),N$1),M$1),L$1),K$1),J$1)</f>
        <v>Abjuration</v>
      </c>
      <c r="T328" s="9" t="str">
        <f>IF(ISNA($J328), IF(ISNA($K328), IF(ISNA($L328), IF(ISNA($M328), IF(ISNA($N328), IF(ISNA($O328), IF(ISNA($P328), IF(ISNA($Q328), IF(ISNA($R328), "###error###", "WM"),"IL"),"NE"),"EN"),"EV"),"TR"),"DI"),"CO"),"AB")</f>
        <v>AB</v>
      </c>
      <c r="U328" s="9">
        <f>IF(ISNA($J328), IF(ISNA($K328), IF(ISNA($L328), IF(ISNA($M328), IF(ISNA($N328), IF(ISNA($O328), IF(ISNA($P328), IF(ISNA($Q328), IF(ISNA($R328), "###error###", MATCH(A328, 'Wand Mapping'!J:J,0)),MATCH(A328, 'Wand Mapping'!I:I,0)),MATCH(A328, 'Wand Mapping'!H:H,0)),MATCH(A328, 'Wand Mapping'!G:G,0)),MATCH(A328, 'Wand Mapping'!F:F,0)),MATCH(A328, 'Wand Mapping'!E:E,0)),MATCH(A328, 'Wand Mapping'!D:D,0)),MATCH(A328, 'Wand Mapping'!C:C,0)),MATCH(A328, 'Wand Mapping'!B:B,0))</f>
        <v>75</v>
      </c>
      <c r="V328" s="9" t="str">
        <f>INDEX('Wand Mapping'!K:K, U328)</f>
        <v>wand_ai_730</v>
      </c>
      <c r="W328" s="9" t="str">
        <f>_xlfn.CONCAT(V328, "_", T328)</f>
        <v>wand_ai_730_AB</v>
      </c>
      <c r="Z328" s="9" t="str">
        <f>IF(ISBLANK(X328), W328, X328)</f>
        <v>wand_ai_730_AB</v>
      </c>
    </row>
    <row r="329" spans="1:26">
      <c r="A329" s="9" t="s">
        <v>272</v>
      </c>
      <c r="B329" s="9" t="s">
        <v>754</v>
      </c>
      <c r="C329" s="9">
        <v>6</v>
      </c>
      <c r="D329" s="9">
        <v>12</v>
      </c>
      <c r="E329" s="9" t="str">
        <f>_xlfn.CONCAT(B329, RIGHT(_xlfn.CONCAT("0", D329), 2))</f>
        <v>BZ-6312</v>
      </c>
      <c r="F329" s="9" t="s">
        <v>1167</v>
      </c>
      <c r="G329" s="9" t="s">
        <v>655</v>
      </c>
      <c r="H329" s="9" t="s">
        <v>652</v>
      </c>
      <c r="J329" s="9" t="e">
        <f>MATCH($A329, 'Spells By School'!A:A, 0)</f>
        <v>#N/A</v>
      </c>
      <c r="K329" s="9" t="e">
        <f>MATCH($A329, 'Spells By School'!B:B, 0)</f>
        <v>#N/A</v>
      </c>
      <c r="L329" s="9" t="e">
        <f>MATCH($A329, 'Spells By School'!C:C, 0)</f>
        <v>#N/A</v>
      </c>
      <c r="M329" s="9" t="e">
        <f>MATCH($A329, 'Spells By School'!D:D, 0)</f>
        <v>#N/A</v>
      </c>
      <c r="N329" s="9" t="e">
        <f>MATCH($A329, 'Spells By School'!E:E, 0)</f>
        <v>#N/A</v>
      </c>
      <c r="O329" s="9" t="e">
        <f>MATCH($A329, 'Spells By School'!F:F, 0)</f>
        <v>#N/A</v>
      </c>
      <c r="P329" s="9" t="e">
        <f ca="1">MATCH($A329, 'Spells By School'!G:G, 0)</f>
        <v>#N/A</v>
      </c>
      <c r="Q329" s="9">
        <f>MATCH($A329, 'Spells By School'!H:H, 0)</f>
        <v>17</v>
      </c>
      <c r="R329" s="9" t="e">
        <f>MATCH($A329, 'Spells By School'!I:I, 0)</f>
        <v>#N/A</v>
      </c>
      <c r="S329" s="9" t="str">
        <f ca="1">IF(ISNA($J329), IF(ISNA($K329), IF(ISNA($L329), IF(ISNA($M329), IF(ISNA($N329), IF(ISNA($O329), IF(ISNA($P329), IF(ISNA($Q329), IF(ISNA($R329), "###error###", R$1),Q$1),P$1),O$1),N$1),M$1),L$1),K$1),J$1)</f>
        <v>Illusion</v>
      </c>
      <c r="T329" s="9" t="str">
        <f ca="1">IF(ISNA($J329), IF(ISNA($K329), IF(ISNA($L329), IF(ISNA($M329), IF(ISNA($N329), IF(ISNA($O329), IF(ISNA($P329), IF(ISNA($Q329), IF(ISNA($R329), "###error###", "WM"),"IL"),"NE"),"EN"),"EV"),"TR"),"DI"),"CO"),"AB")</f>
        <v>IL</v>
      </c>
      <c r="U329" s="9">
        <f ca="1">IF(ISNA($J329), IF(ISNA($K329), IF(ISNA($L329), IF(ISNA($M329), IF(ISNA($N329), IF(ISNA($O329), IF(ISNA($P329), IF(ISNA($Q329), IF(ISNA($R329), "###error###", MATCH(A329, 'Wand Mapping'!J:J,0)),MATCH(A329, 'Wand Mapping'!I:I,0)),MATCH(A329, 'Wand Mapping'!H:H,0)),MATCH(A329, 'Wand Mapping'!G:G,0)),MATCH(A329, 'Wand Mapping'!F:F,0)),MATCH(A329, 'Wand Mapping'!E:E,0)),MATCH(A329, 'Wand Mapping'!D:D,0)),MATCH(A329, 'Wand Mapping'!C:C,0)),MATCH(A329, 'Wand Mapping'!B:B,0))</f>
        <v>45</v>
      </c>
      <c r="V329" s="9" t="str">
        <f ca="1">INDEX('Wand Mapping'!K:K, U329)</f>
        <v>wand_ai_430</v>
      </c>
      <c r="W329" s="9" t="str">
        <f ca="1">_xlfn.CONCAT(V329, "_", T329)</f>
        <v>wand_ai_430_IL</v>
      </c>
      <c r="Z329" s="9" t="str">
        <f ca="1">IF(ISBLANK(X329), W329, X329)</f>
        <v>wand_ai_430_IL</v>
      </c>
    </row>
    <row r="330" spans="1:26">
      <c r="A330" s="9" t="s">
        <v>563</v>
      </c>
      <c r="B330" s="9" t="s">
        <v>755</v>
      </c>
      <c r="C330" s="9">
        <v>6</v>
      </c>
      <c r="D330" s="9">
        <v>12</v>
      </c>
      <c r="E330" s="9" t="str">
        <f>_xlfn.CONCAT(B330, RIGHT(_xlfn.CONCAT("0", D330), 2))</f>
        <v>BZ-6412</v>
      </c>
      <c r="F330" s="9" t="s">
        <v>1168</v>
      </c>
      <c r="G330" s="9" t="s">
        <v>655</v>
      </c>
      <c r="H330" s="9" t="s">
        <v>652</v>
      </c>
      <c r="J330" s="9">
        <f>MATCH($A330, 'Spells By School'!A:A, 0)</f>
        <v>37</v>
      </c>
      <c r="K330" s="9" t="e">
        <f>MATCH($A330, 'Spells By School'!B:B, 0)</f>
        <v>#N/A</v>
      </c>
      <c r="L330" s="9" t="e">
        <f>MATCH($A330, 'Spells By School'!C:C, 0)</f>
        <v>#N/A</v>
      </c>
      <c r="M330" s="9" t="e">
        <f>MATCH($A330, 'Spells By School'!D:D, 0)</f>
        <v>#N/A</v>
      </c>
      <c r="N330" s="9" t="e">
        <f>MATCH($A330, 'Spells By School'!E:E, 0)</f>
        <v>#N/A</v>
      </c>
      <c r="O330" s="9" t="e">
        <f>MATCH($A330, 'Spells By School'!F:F, 0)</f>
        <v>#N/A</v>
      </c>
      <c r="P330" s="9" t="e">
        <f ca="1">MATCH($A330, 'Spells By School'!G:G, 0)</f>
        <v>#N/A</v>
      </c>
      <c r="Q330" s="9" t="e">
        <f>MATCH($A330, 'Spells By School'!H:H, 0)</f>
        <v>#N/A</v>
      </c>
      <c r="R330" s="9" t="e">
        <f>MATCH($A330, 'Spells By School'!I:I, 0)</f>
        <v>#N/A</v>
      </c>
      <c r="S330" s="9" t="str">
        <f>IF(ISNA($J330), IF(ISNA($K330), IF(ISNA($L330), IF(ISNA($M330), IF(ISNA($N330), IF(ISNA($O330), IF(ISNA($P330), IF(ISNA($Q330), IF(ISNA($R330), "###error###", R$1),Q$1),P$1),O$1),N$1),M$1),L$1),K$1),J$1)</f>
        <v>Abjuration</v>
      </c>
      <c r="T330" s="9" t="str">
        <f>IF(ISNA($J330), IF(ISNA($K330), IF(ISNA($L330), IF(ISNA($M330), IF(ISNA($N330), IF(ISNA($O330), IF(ISNA($P330), IF(ISNA($Q330), IF(ISNA($R330), "###error###", "WM"),"IL"),"NE"),"EN"),"EV"),"TR"),"DI"),"CO"),"AB")</f>
        <v>AB</v>
      </c>
      <c r="U330" s="9">
        <f>IF(ISNA($J330), IF(ISNA($K330), IF(ISNA($L330), IF(ISNA($M330), IF(ISNA($N330), IF(ISNA($O330), IF(ISNA($P330), IF(ISNA($Q330), IF(ISNA($R330), "###error###", MATCH(A330, 'Wand Mapping'!J:J,0)),MATCH(A330, 'Wand Mapping'!I:I,0)),MATCH(A330, 'Wand Mapping'!H:H,0)),MATCH(A330, 'Wand Mapping'!G:G,0)),MATCH(A330, 'Wand Mapping'!F:F,0)),MATCH(A330, 'Wand Mapping'!E:E,0)),MATCH(A330, 'Wand Mapping'!D:D,0)),MATCH(A330, 'Wand Mapping'!C:C,0)),MATCH(A330, 'Wand Mapping'!B:B,0))</f>
        <v>90</v>
      </c>
      <c r="V330" s="9" t="str">
        <f>INDEX('Wand Mapping'!K:K, U330)</f>
        <v>wand_ai_880</v>
      </c>
      <c r="W330" s="9" t="str">
        <f>_xlfn.CONCAT(V330, "_", T330)</f>
        <v>wand_ai_880_AB</v>
      </c>
      <c r="Z330" s="9" t="str">
        <f>IF(ISBLANK(X330), W330, X330)</f>
        <v>wand_ai_880_AB</v>
      </c>
    </row>
    <row r="331" spans="1:26">
      <c r="A331" s="9" t="s">
        <v>420</v>
      </c>
      <c r="B331" s="9" t="s">
        <v>757</v>
      </c>
      <c r="C331" s="9">
        <v>6</v>
      </c>
      <c r="D331" s="9">
        <v>12</v>
      </c>
      <c r="E331" s="9" t="str">
        <f>_xlfn.CONCAT(B331, RIGHT(_xlfn.CONCAT("0", D331), 2))</f>
        <v>BZ-6612</v>
      </c>
      <c r="F331" s="9" t="s">
        <v>1170</v>
      </c>
      <c r="G331" s="9" t="s">
        <v>655</v>
      </c>
      <c r="H331" s="9" t="s">
        <v>652</v>
      </c>
      <c r="J331" s="9">
        <f>MATCH($A331, 'Spells By School'!A:A, 0)</f>
        <v>48</v>
      </c>
      <c r="K331" s="9" t="e">
        <f>MATCH($A331, 'Spells By School'!B:B, 0)</f>
        <v>#N/A</v>
      </c>
      <c r="L331" s="9" t="e">
        <f>MATCH($A331, 'Spells By School'!C:C, 0)</f>
        <v>#N/A</v>
      </c>
      <c r="M331" s="9" t="e">
        <f>MATCH($A331, 'Spells By School'!D:D, 0)</f>
        <v>#N/A</v>
      </c>
      <c r="N331" s="9" t="e">
        <f>MATCH($A331, 'Spells By School'!E:E, 0)</f>
        <v>#N/A</v>
      </c>
      <c r="O331" s="9" t="e">
        <f>MATCH($A331, 'Spells By School'!F:F, 0)</f>
        <v>#N/A</v>
      </c>
      <c r="P331" s="9" t="e">
        <f ca="1">MATCH($A331, 'Spells By School'!G:G, 0)</f>
        <v>#N/A</v>
      </c>
      <c r="Q331" s="9" t="e">
        <f>MATCH($A331, 'Spells By School'!H:H, 0)</f>
        <v>#N/A</v>
      </c>
      <c r="R331" s="9" t="e">
        <f>MATCH($A331, 'Spells By School'!I:I, 0)</f>
        <v>#N/A</v>
      </c>
      <c r="S331" s="9" t="str">
        <f>IF(ISNA($J331), IF(ISNA($K331), IF(ISNA($L331), IF(ISNA($M331), IF(ISNA($N331), IF(ISNA($O331), IF(ISNA($P331), IF(ISNA($Q331), IF(ISNA($R331), "###error###", R$1),Q$1),P$1),O$1),N$1),M$1),L$1),K$1),J$1)</f>
        <v>Abjuration</v>
      </c>
      <c r="T331" s="9" t="str">
        <f>IF(ISNA($J331), IF(ISNA($K331), IF(ISNA($L331), IF(ISNA($M331), IF(ISNA($N331), IF(ISNA($O331), IF(ISNA($P331), IF(ISNA($Q331), IF(ISNA($R331), "###error###", "WM"),"IL"),"NE"),"EN"),"EV"),"TR"),"DI"),"CO"),"AB")</f>
        <v>AB</v>
      </c>
      <c r="U331" s="9">
        <f>IF(ISNA($J331), IF(ISNA($K331), IF(ISNA($L331), IF(ISNA($M331), IF(ISNA($N331), IF(ISNA($O331), IF(ISNA($P331), IF(ISNA($Q331), IF(ISNA($R331), "###error###", MATCH(A331, 'Wand Mapping'!J:J,0)),MATCH(A331, 'Wand Mapping'!I:I,0)),MATCH(A331, 'Wand Mapping'!H:H,0)),MATCH(A331, 'Wand Mapping'!G:G,0)),MATCH(A331, 'Wand Mapping'!F:F,0)),MATCH(A331, 'Wand Mapping'!E:E,0)),MATCH(A331, 'Wand Mapping'!D:D,0)),MATCH(A331, 'Wand Mapping'!C:C,0)),MATCH(A331, 'Wand Mapping'!B:B,0))</f>
        <v>69</v>
      </c>
      <c r="V331" s="9" t="str">
        <f>INDEX('Wand Mapping'!K:K, U331)</f>
        <v>wand_ai_670</v>
      </c>
      <c r="W331" s="9" t="str">
        <f>_xlfn.CONCAT(V331, "_", T331)</f>
        <v>wand_ai_670_AB</v>
      </c>
      <c r="Z331" s="9" t="str">
        <f>IF(ISBLANK(X331), W331, X331)</f>
        <v>wand_ai_670_AB</v>
      </c>
    </row>
    <row r="332" spans="1:26">
      <c r="A332" s="9" t="s">
        <v>564</v>
      </c>
      <c r="B332" s="9" t="s">
        <v>758</v>
      </c>
      <c r="C332" s="9">
        <v>6</v>
      </c>
      <c r="D332" s="9">
        <v>12</v>
      </c>
      <c r="E332" s="9" t="str">
        <f>_xlfn.CONCAT(B332, RIGHT(_xlfn.CONCAT("0", D332), 2))</f>
        <v>BZ-6712</v>
      </c>
      <c r="F332" s="9" t="s">
        <v>1171</v>
      </c>
      <c r="G332" s="9" t="s">
        <v>655</v>
      </c>
      <c r="H332" s="9" t="s">
        <v>652</v>
      </c>
      <c r="J332" s="9" t="e">
        <f>MATCH($A332, 'Spells By School'!A:A, 0)</f>
        <v>#N/A</v>
      </c>
      <c r="K332" s="9">
        <f>MATCH($A332, 'Spells By School'!B:B, 0)</f>
        <v>58</v>
      </c>
      <c r="L332" s="9" t="e">
        <f>MATCH($A332, 'Spells By School'!C:C, 0)</f>
        <v>#N/A</v>
      </c>
      <c r="M332" s="9" t="e">
        <f>MATCH($A332, 'Spells By School'!D:D, 0)</f>
        <v>#N/A</v>
      </c>
      <c r="N332" s="9" t="e">
        <f>MATCH($A332, 'Spells By School'!E:E, 0)</f>
        <v>#N/A</v>
      </c>
      <c r="O332" s="9" t="e">
        <f>MATCH($A332, 'Spells By School'!F:F, 0)</f>
        <v>#N/A</v>
      </c>
      <c r="P332" s="9" t="e">
        <f ca="1">MATCH($A332, 'Spells By School'!G:G, 0)</f>
        <v>#N/A</v>
      </c>
      <c r="Q332" s="9" t="e">
        <f>MATCH($A332, 'Spells By School'!H:H, 0)</f>
        <v>#N/A</v>
      </c>
      <c r="R332" s="9" t="e">
        <f>MATCH($A332, 'Spells By School'!I:I, 0)</f>
        <v>#N/A</v>
      </c>
      <c r="S332" s="9" t="str">
        <f>IF(ISNA($J332), IF(ISNA($K332), IF(ISNA($L332), IF(ISNA($M332), IF(ISNA($N332), IF(ISNA($O332), IF(ISNA($P332), IF(ISNA($Q332), IF(ISNA($R332), "###error###", R$1),Q$1),P$1),O$1),N$1),M$1),L$1),K$1),J$1)</f>
        <v>Conjuration</v>
      </c>
      <c r="T332" s="9" t="str">
        <f>IF(ISNA($J332), IF(ISNA($K332), IF(ISNA($L332), IF(ISNA($M332), IF(ISNA($N332), IF(ISNA($O332), IF(ISNA($P332), IF(ISNA($Q332), IF(ISNA($R332), "###error###", "WM"),"IL"),"NE"),"EN"),"EV"),"TR"),"DI"),"CO"),"AB")</f>
        <v>CO</v>
      </c>
      <c r="U332" s="9">
        <f>IF(ISNA($J332), IF(ISNA($K332), IF(ISNA($L332), IF(ISNA($M332), IF(ISNA($N332), IF(ISNA($O332), IF(ISNA($P332), IF(ISNA($Q332), IF(ISNA($R332), "###error###", MATCH(A332, 'Wand Mapping'!J:J,0)),MATCH(A332, 'Wand Mapping'!I:I,0)),MATCH(A332, 'Wand Mapping'!H:H,0)),MATCH(A332, 'Wand Mapping'!G:G,0)),MATCH(A332, 'Wand Mapping'!F:F,0)),MATCH(A332, 'Wand Mapping'!E:E,0)),MATCH(A332, 'Wand Mapping'!D:D,0)),MATCH(A332, 'Wand Mapping'!C:C,0)),MATCH(A332, 'Wand Mapping'!B:B,0))</f>
        <v>90</v>
      </c>
      <c r="V332" s="9" t="str">
        <f>INDEX('Wand Mapping'!K:K, U332)</f>
        <v>wand_ai_880</v>
      </c>
      <c r="W332" s="9" t="str">
        <f>_xlfn.CONCAT(V332, "_", T332)</f>
        <v>wand_ai_880_CO</v>
      </c>
      <c r="Z332" s="9" t="str">
        <f>IF(ISBLANK(X332), W332, X332)</f>
        <v>wand_ai_880_CO</v>
      </c>
    </row>
    <row r="333" spans="1:26">
      <c r="A333" s="9" t="s">
        <v>331</v>
      </c>
      <c r="B333" s="9" t="s">
        <v>759</v>
      </c>
      <c r="C333" s="9">
        <v>6</v>
      </c>
      <c r="D333" s="9">
        <v>12</v>
      </c>
      <c r="E333" s="9" t="str">
        <f>_xlfn.CONCAT(B333, RIGHT(_xlfn.CONCAT("0", D333), 2))</f>
        <v>BZ-6812</v>
      </c>
      <c r="F333" s="9" t="s">
        <v>1172</v>
      </c>
      <c r="G333" s="9" t="s">
        <v>655</v>
      </c>
      <c r="H333" s="9" t="s">
        <v>652</v>
      </c>
      <c r="J333" s="9" t="e">
        <f>MATCH($A333, 'Spells By School'!A:A, 0)</f>
        <v>#N/A</v>
      </c>
      <c r="K333" s="9" t="e">
        <f>MATCH($A333, 'Spells By School'!B:B, 0)</f>
        <v>#N/A</v>
      </c>
      <c r="L333" s="9" t="e">
        <f>MATCH($A333, 'Spells By School'!C:C, 0)</f>
        <v>#N/A</v>
      </c>
      <c r="M333" s="9">
        <f>MATCH($A333, 'Spells By School'!D:D, 0)</f>
        <v>39</v>
      </c>
      <c r="N333" s="9" t="e">
        <f>MATCH($A333, 'Spells By School'!E:E, 0)</f>
        <v>#N/A</v>
      </c>
      <c r="O333" s="9" t="e">
        <f>MATCH($A333, 'Spells By School'!F:F, 0)</f>
        <v>#N/A</v>
      </c>
      <c r="P333" s="9" t="e">
        <f ca="1">MATCH($A333, 'Spells By School'!G:G, 0)</f>
        <v>#N/A</v>
      </c>
      <c r="Q333" s="9" t="e">
        <f>MATCH($A333, 'Spells By School'!H:H, 0)</f>
        <v>#N/A</v>
      </c>
      <c r="R333" s="9" t="e">
        <f>MATCH($A333, 'Spells By School'!I:I, 0)</f>
        <v>#N/A</v>
      </c>
      <c r="S333" s="9" t="str">
        <f>IF(ISNA($J333), IF(ISNA($K333), IF(ISNA($L333), IF(ISNA($M333), IF(ISNA($N333), IF(ISNA($O333), IF(ISNA($P333), IF(ISNA($Q333), IF(ISNA($R333), "###error###", R$1),Q$1),P$1),O$1),N$1),M$1),L$1),K$1),J$1)</f>
        <v>Transmutation</v>
      </c>
      <c r="T333" s="9" t="str">
        <f>IF(ISNA($J333), IF(ISNA($K333), IF(ISNA($L333), IF(ISNA($M333), IF(ISNA($N333), IF(ISNA($O333), IF(ISNA($P333), IF(ISNA($Q333), IF(ISNA($R333), "###error###", "WM"),"IL"),"NE"),"EN"),"EV"),"TR"),"DI"),"CO"),"AB")</f>
        <v>TR</v>
      </c>
      <c r="U333" s="9">
        <f>IF(ISNA($J333), IF(ISNA($K333), IF(ISNA($L333), IF(ISNA($M333), IF(ISNA($N333), IF(ISNA($O333), IF(ISNA($P333), IF(ISNA($Q333), IF(ISNA($R333), "###error###", MATCH(A333, 'Wand Mapping'!J:J,0)),MATCH(A333, 'Wand Mapping'!I:I,0)),MATCH(A333, 'Wand Mapping'!H:H,0)),MATCH(A333, 'Wand Mapping'!G:G,0)),MATCH(A333, 'Wand Mapping'!F:F,0)),MATCH(A333, 'Wand Mapping'!E:E,0)),MATCH(A333, 'Wand Mapping'!D:D,0)),MATCH(A333, 'Wand Mapping'!C:C,0)),MATCH(A333, 'Wand Mapping'!B:B,0))</f>
        <v>54</v>
      </c>
      <c r="V333" s="9" t="str">
        <f>INDEX('Wand Mapping'!K:K, U333)</f>
        <v>wand_ai_520</v>
      </c>
      <c r="W333" s="9" t="str">
        <f>_xlfn.CONCAT(V333, "_", T333)</f>
        <v>wand_ai_520_TR</v>
      </c>
      <c r="Z333" s="9" t="str">
        <f>IF(ISBLANK(X333), W333, X333)</f>
        <v>wand_ai_520_TR</v>
      </c>
    </row>
    <row r="334" spans="1:26">
      <c r="A334" s="9" t="s">
        <v>254</v>
      </c>
      <c r="B334" s="9" t="s">
        <v>760</v>
      </c>
      <c r="C334" s="9">
        <v>6</v>
      </c>
      <c r="D334" s="9">
        <v>12</v>
      </c>
      <c r="E334" s="9" t="str">
        <f>_xlfn.CONCAT(B334, RIGHT(_xlfn.CONCAT("0", D334), 2))</f>
        <v>BZ-6912</v>
      </c>
      <c r="F334" s="9" t="s">
        <v>1173</v>
      </c>
      <c r="G334" s="9" t="s">
        <v>655</v>
      </c>
      <c r="H334" s="9" t="s">
        <v>652</v>
      </c>
      <c r="J334" s="9" t="e">
        <f>MATCH($A334, 'Spells By School'!A:A, 0)</f>
        <v>#N/A</v>
      </c>
      <c r="K334" s="9" t="e">
        <f>MATCH($A334, 'Spells By School'!B:B, 0)</f>
        <v>#N/A</v>
      </c>
      <c r="L334" s="9" t="e">
        <f>MATCH($A334, 'Spells By School'!C:C, 0)</f>
        <v>#N/A</v>
      </c>
      <c r="M334" s="9" t="e">
        <f>MATCH($A334, 'Spells By School'!D:D, 0)</f>
        <v>#N/A</v>
      </c>
      <c r="N334" s="9">
        <f>MATCH($A334, 'Spells By School'!E:E, 0)</f>
        <v>18</v>
      </c>
      <c r="O334" s="9" t="e">
        <f>MATCH($A334, 'Spells By School'!F:F, 0)</f>
        <v>#N/A</v>
      </c>
      <c r="P334" s="9" t="e">
        <f ca="1">MATCH($A334, 'Spells By School'!G:G, 0)</f>
        <v>#N/A</v>
      </c>
      <c r="Q334" s="9" t="e">
        <f>MATCH($A334, 'Spells By School'!H:H, 0)</f>
        <v>#N/A</v>
      </c>
      <c r="R334" s="9" t="e">
        <f>MATCH($A334, 'Spells By School'!I:I, 0)</f>
        <v>#N/A</v>
      </c>
      <c r="S334" s="9" t="str">
        <f>IF(ISNA($J334), IF(ISNA($K334), IF(ISNA($L334), IF(ISNA($M334), IF(ISNA($N334), IF(ISNA($O334), IF(ISNA($P334), IF(ISNA($Q334), IF(ISNA($R334), "###error###", R$1),Q$1),P$1),O$1),N$1),M$1),L$1),K$1),J$1)</f>
        <v>Invocation</v>
      </c>
      <c r="T334" s="9" t="str">
        <f>IF(ISNA($J334), IF(ISNA($K334), IF(ISNA($L334), IF(ISNA($M334), IF(ISNA($N334), IF(ISNA($O334), IF(ISNA($P334), IF(ISNA($Q334), IF(ISNA($R334), "###error###", "WM"),"IL"),"NE"),"EN"),"EV"),"TR"),"DI"),"CO"),"AB")</f>
        <v>EV</v>
      </c>
      <c r="U334" s="9">
        <f>IF(ISNA($J334), IF(ISNA($K334), IF(ISNA($L334), IF(ISNA($M334), IF(ISNA($N334), IF(ISNA($O334), IF(ISNA($P334), IF(ISNA($Q334), IF(ISNA($R334), "###error###", MATCH(A334, 'Wand Mapping'!J:J,0)),MATCH(A334, 'Wand Mapping'!I:I,0)),MATCH(A334, 'Wand Mapping'!H:H,0)),MATCH(A334, 'Wand Mapping'!G:G,0)),MATCH(A334, 'Wand Mapping'!F:F,0)),MATCH(A334, 'Wand Mapping'!E:E,0)),MATCH(A334, 'Wand Mapping'!D:D,0)),MATCH(A334, 'Wand Mapping'!C:C,0)),MATCH(A334, 'Wand Mapping'!B:B,0))</f>
        <v>43</v>
      </c>
      <c r="V334" s="9" t="str">
        <f>INDEX('Wand Mapping'!K:K, U334)</f>
        <v>wand_ai_410</v>
      </c>
      <c r="W334" s="9" t="str">
        <f>_xlfn.CONCAT(V334, "_", T334)</f>
        <v>wand_ai_410_EV</v>
      </c>
      <c r="Z334" s="9" t="str">
        <f>IF(ISBLANK(X334), W334, X334)</f>
        <v>wand_ai_410_EV</v>
      </c>
    </row>
    <row r="335" spans="1:26">
      <c r="A335" s="9" t="s">
        <v>142</v>
      </c>
      <c r="B335" s="9" t="s">
        <v>1203</v>
      </c>
      <c r="C335" s="9">
        <v>6</v>
      </c>
      <c r="D335" s="9">
        <v>12</v>
      </c>
      <c r="E335" s="9" t="str">
        <f>_xlfn.CONCAT(B335, RIGHT(_xlfn.CONCAT("0", D335), 2))</f>
        <v>BZ-6A12</v>
      </c>
      <c r="F335" s="9" t="s">
        <v>1174</v>
      </c>
      <c r="G335" s="9" t="s">
        <v>655</v>
      </c>
      <c r="H335" s="9" t="s">
        <v>652</v>
      </c>
      <c r="J335" s="9" t="e">
        <f>MATCH($A335, 'Spells By School'!A:A, 0)</f>
        <v>#N/A</v>
      </c>
      <c r="K335" s="9" t="e">
        <f>MATCH($A335, 'Spells By School'!B:B, 0)</f>
        <v>#N/A</v>
      </c>
      <c r="L335" s="9" t="e">
        <f>MATCH($A335, 'Spells By School'!C:C, 0)</f>
        <v>#N/A</v>
      </c>
      <c r="M335" s="9" t="e">
        <f>MATCH($A335, 'Spells By School'!D:D, 0)</f>
        <v>#N/A</v>
      </c>
      <c r="N335" s="9">
        <f>MATCH($A335, 'Spells By School'!E:E, 0)</f>
        <v>13</v>
      </c>
      <c r="O335" s="9" t="e">
        <f>MATCH($A335, 'Spells By School'!F:F, 0)</f>
        <v>#N/A</v>
      </c>
      <c r="P335" s="9" t="e">
        <f ca="1">MATCH($A335, 'Spells By School'!G:G, 0)</f>
        <v>#N/A</v>
      </c>
      <c r="Q335" s="9" t="e">
        <f>MATCH($A335, 'Spells By School'!H:H, 0)</f>
        <v>#N/A</v>
      </c>
      <c r="R335" s="9" t="e">
        <f>MATCH($A335, 'Spells By School'!I:I, 0)</f>
        <v>#N/A</v>
      </c>
      <c r="S335" s="9" t="str">
        <f>IF(ISNA($J335), IF(ISNA($K335), IF(ISNA($L335), IF(ISNA($M335), IF(ISNA($N335), IF(ISNA($O335), IF(ISNA($P335), IF(ISNA($Q335), IF(ISNA($R335), "###error###", R$1),Q$1),P$1),O$1),N$1),M$1),L$1),K$1),J$1)</f>
        <v>Invocation</v>
      </c>
      <c r="T335" s="9" t="str">
        <f>IF(ISNA($J335), IF(ISNA($K335), IF(ISNA($L335), IF(ISNA($M335), IF(ISNA($N335), IF(ISNA($O335), IF(ISNA($P335), IF(ISNA($Q335), IF(ISNA($R335), "###error###", "WM"),"IL"),"NE"),"EN"),"EV"),"TR"),"DI"),"CO"),"AB")</f>
        <v>EV</v>
      </c>
      <c r="U335" s="9">
        <f>IF(ISNA($J335), IF(ISNA($K335), IF(ISNA($L335), IF(ISNA($M335), IF(ISNA($N335), IF(ISNA($O335), IF(ISNA($P335), IF(ISNA($Q335), IF(ISNA($R335), "###error###", MATCH(A335, 'Wand Mapping'!J:J,0)),MATCH(A335, 'Wand Mapping'!I:I,0)),MATCH(A335, 'Wand Mapping'!H:H,0)),MATCH(A335, 'Wand Mapping'!G:G,0)),MATCH(A335, 'Wand Mapping'!F:F,0)),MATCH(A335, 'Wand Mapping'!E:E,0)),MATCH(A335, 'Wand Mapping'!D:D,0)),MATCH(A335, 'Wand Mapping'!C:C,0)),MATCH(A335, 'Wand Mapping'!B:B,0))</f>
        <v>25</v>
      </c>
      <c r="V335" s="9" t="str">
        <f>INDEX('Wand Mapping'!K:K, U335)</f>
        <v>wand_ai_230</v>
      </c>
      <c r="W335" s="9" t="str">
        <f>_xlfn.CONCAT(V335, "_", T335)</f>
        <v>wand_ai_230_EV</v>
      </c>
      <c r="Z335" s="9" t="str">
        <f>IF(ISBLANK(X335), W335, X335)</f>
        <v>wand_ai_230_EV</v>
      </c>
    </row>
    <row r="336" spans="1:26">
      <c r="A336" s="9" t="s">
        <v>347</v>
      </c>
      <c r="B336" s="9" t="s">
        <v>1204</v>
      </c>
      <c r="C336" s="9">
        <v>6</v>
      </c>
      <c r="D336" s="9">
        <v>12</v>
      </c>
      <c r="E336" s="9" t="str">
        <f>_xlfn.CONCAT(B336, RIGHT(_xlfn.CONCAT("0", D336), 2))</f>
        <v>BZ-6B12</v>
      </c>
      <c r="F336" s="9" t="s">
        <v>1175</v>
      </c>
      <c r="G336" s="9" t="s">
        <v>655</v>
      </c>
      <c r="H336" s="9" t="s">
        <v>652</v>
      </c>
      <c r="J336" s="9" t="e">
        <f>MATCH($A336, 'Spells By School'!A:A, 0)</f>
        <v>#N/A</v>
      </c>
      <c r="K336" s="9" t="e">
        <f>MATCH($A336, 'Spells By School'!B:B, 0)</f>
        <v>#N/A</v>
      </c>
      <c r="L336" s="9" t="e">
        <f>MATCH($A336, 'Spells By School'!C:C, 0)</f>
        <v>#N/A</v>
      </c>
      <c r="M336" s="9">
        <f>MATCH($A336, 'Spells By School'!D:D, 0)</f>
        <v>16</v>
      </c>
      <c r="N336" s="9" t="e">
        <f>MATCH($A336, 'Spells By School'!E:E, 0)</f>
        <v>#N/A</v>
      </c>
      <c r="O336" s="9" t="e">
        <f>MATCH($A336, 'Spells By School'!F:F, 0)</f>
        <v>#N/A</v>
      </c>
      <c r="P336" s="9" t="e">
        <f ca="1">MATCH($A336, 'Spells By School'!G:G, 0)</f>
        <v>#N/A</v>
      </c>
      <c r="Q336" s="9" t="e">
        <f>MATCH($A336, 'Spells By School'!H:H, 0)</f>
        <v>#N/A</v>
      </c>
      <c r="R336" s="9" t="e">
        <f>MATCH($A336, 'Spells By School'!I:I, 0)</f>
        <v>#N/A</v>
      </c>
      <c r="S336" s="9" t="str">
        <f>IF(ISNA($J336), IF(ISNA($K336), IF(ISNA($L336), IF(ISNA($M336), IF(ISNA($N336), IF(ISNA($O336), IF(ISNA($P336), IF(ISNA($Q336), IF(ISNA($R336), "###error###", R$1),Q$1),P$1),O$1),N$1),M$1),L$1),K$1),J$1)</f>
        <v>Transmutation</v>
      </c>
      <c r="T336" s="9" t="str">
        <f>IF(ISNA($J336), IF(ISNA($K336), IF(ISNA($L336), IF(ISNA($M336), IF(ISNA($N336), IF(ISNA($O336), IF(ISNA($P336), IF(ISNA($Q336), IF(ISNA($R336), "###error###", "WM"),"IL"),"NE"),"EN"),"EV"),"TR"),"DI"),"CO"),"AB")</f>
        <v>TR</v>
      </c>
      <c r="U336" s="9">
        <f>IF(ISNA($J336), IF(ISNA($K336), IF(ISNA($L336), IF(ISNA($M336), IF(ISNA($N336), IF(ISNA($O336), IF(ISNA($P336), IF(ISNA($Q336), IF(ISNA($R336), "###error###", MATCH(A336, 'Wand Mapping'!J:J,0)),MATCH(A336, 'Wand Mapping'!I:I,0)),MATCH(A336, 'Wand Mapping'!H:H,0)),MATCH(A336, 'Wand Mapping'!G:G,0)),MATCH(A336, 'Wand Mapping'!F:F,0)),MATCH(A336, 'Wand Mapping'!E:E,0)),MATCH(A336, 'Wand Mapping'!D:D,0)),MATCH(A336, 'Wand Mapping'!C:C,0)),MATCH(A336, 'Wand Mapping'!B:B,0))</f>
        <v>57</v>
      </c>
      <c r="V336" s="9" t="str">
        <f>INDEX('Wand Mapping'!K:K, U336)</f>
        <v>wand_ai_550</v>
      </c>
      <c r="W336" s="9" t="str">
        <f>_xlfn.CONCAT(V336, "_", T336)</f>
        <v>wand_ai_550_TR</v>
      </c>
      <c r="Z336" s="9" t="str">
        <f>IF(ISBLANK(X336), W336, X336)</f>
        <v>wand_ai_550_TR</v>
      </c>
    </row>
    <row r="337" spans="1:26">
      <c r="A337" s="9" t="s">
        <v>482</v>
      </c>
      <c r="B337" s="9" t="s">
        <v>1205</v>
      </c>
      <c r="C337" s="9">
        <v>6</v>
      </c>
      <c r="D337" s="9">
        <v>12</v>
      </c>
      <c r="E337" s="9" t="str">
        <f>_xlfn.CONCAT(B337, RIGHT(_xlfn.CONCAT("0", D337), 2))</f>
        <v>BZ-6C12</v>
      </c>
      <c r="F337" s="9" t="s">
        <v>1176</v>
      </c>
      <c r="G337" s="9" t="s">
        <v>655</v>
      </c>
      <c r="H337" s="9" t="s">
        <v>652</v>
      </c>
      <c r="J337" s="9" t="e">
        <f>MATCH($A337, 'Spells By School'!A:A, 0)</f>
        <v>#N/A</v>
      </c>
      <c r="K337" s="9" t="e">
        <f>MATCH($A337, 'Spells By School'!B:B, 0)</f>
        <v>#N/A</v>
      </c>
      <c r="L337" s="9" t="e">
        <f>MATCH($A337, 'Spells By School'!C:C, 0)</f>
        <v>#N/A</v>
      </c>
      <c r="M337" s="9" t="e">
        <f>MATCH($A337, 'Spells By School'!D:D, 0)</f>
        <v>#N/A</v>
      </c>
      <c r="N337" s="9">
        <f>MATCH($A337, 'Spells By School'!E:E, 0)</f>
        <v>17</v>
      </c>
      <c r="O337" s="9" t="e">
        <f>MATCH($A337, 'Spells By School'!F:F, 0)</f>
        <v>#N/A</v>
      </c>
      <c r="P337" s="9" t="e">
        <f ca="1">MATCH($A337, 'Spells By School'!G:G, 0)</f>
        <v>#N/A</v>
      </c>
      <c r="Q337" s="9" t="e">
        <f>MATCH($A337, 'Spells By School'!H:H, 0)</f>
        <v>#N/A</v>
      </c>
      <c r="R337" s="9" t="e">
        <f>MATCH($A337, 'Spells By School'!I:I, 0)</f>
        <v>#N/A</v>
      </c>
      <c r="S337" s="9" t="str">
        <f>IF(ISNA($J337), IF(ISNA($K337), IF(ISNA($L337), IF(ISNA($M337), IF(ISNA($N337), IF(ISNA($O337), IF(ISNA($P337), IF(ISNA($Q337), IF(ISNA($R337), "###error###", R$1),Q$1),P$1),O$1),N$1),M$1),L$1),K$1),J$1)</f>
        <v>Invocation</v>
      </c>
      <c r="T337" s="9" t="str">
        <f>IF(ISNA($J337), IF(ISNA($K337), IF(ISNA($L337), IF(ISNA($M337), IF(ISNA($N337), IF(ISNA($O337), IF(ISNA($P337), IF(ISNA($Q337), IF(ISNA($R337), "###error###", "WM"),"IL"),"NE"),"EN"),"EV"),"TR"),"DI"),"CO"),"AB")</f>
        <v>EV</v>
      </c>
      <c r="U337" s="9">
        <f>IF(ISNA($J337), IF(ISNA($K337), IF(ISNA($L337), IF(ISNA($M337), IF(ISNA($N337), IF(ISNA($O337), IF(ISNA($P337), IF(ISNA($Q337), IF(ISNA($R337), "###error###", MATCH(A337, 'Wand Mapping'!J:J,0)),MATCH(A337, 'Wand Mapping'!I:I,0)),MATCH(A337, 'Wand Mapping'!H:H,0)),MATCH(A337, 'Wand Mapping'!G:G,0)),MATCH(A337, 'Wand Mapping'!F:F,0)),MATCH(A337, 'Wand Mapping'!E:E,0)),MATCH(A337, 'Wand Mapping'!D:D,0)),MATCH(A337, 'Wand Mapping'!C:C,0)),MATCH(A337, 'Wand Mapping'!B:B,0))</f>
        <v>78</v>
      </c>
      <c r="V337" s="9" t="str">
        <f>INDEX('Wand Mapping'!K:K, U337)</f>
        <v>wand_ai_760</v>
      </c>
      <c r="W337" s="9" t="str">
        <f>_xlfn.CONCAT(V337, "_", T337)</f>
        <v>wand_ai_760_EV</v>
      </c>
      <c r="Z337" s="9" t="str">
        <f>IF(ISBLANK(X337), W337, X337)</f>
        <v>wand_ai_760_EV</v>
      </c>
    </row>
    <row r="338" spans="1:26">
      <c r="A338" s="42" t="s">
        <v>295</v>
      </c>
      <c r="B338" s="9" t="s">
        <v>1206</v>
      </c>
      <c r="C338" s="9">
        <v>6</v>
      </c>
      <c r="D338" s="9">
        <v>12</v>
      </c>
      <c r="E338" s="9" t="str">
        <f>_xlfn.CONCAT(B338, RIGHT(_xlfn.CONCAT("0", D338), 2))</f>
        <v>BZ-6D12</v>
      </c>
      <c r="F338" s="9" t="s">
        <v>1177</v>
      </c>
      <c r="G338" s="9" t="s">
        <v>655</v>
      </c>
      <c r="H338" s="9" t="s">
        <v>652</v>
      </c>
      <c r="J338" s="9">
        <f>MATCH($A338, 'Spells By School'!A:A, 0)</f>
        <v>68</v>
      </c>
      <c r="K338" s="9" t="e">
        <f>MATCH($A338, 'Spells By School'!B:B, 0)</f>
        <v>#N/A</v>
      </c>
      <c r="L338" s="9" t="e">
        <f>MATCH($A338, 'Spells By School'!C:C, 0)</f>
        <v>#N/A</v>
      </c>
      <c r="M338" s="9" t="e">
        <f>MATCH($A338, 'Spells By School'!D:D, 0)</f>
        <v>#N/A</v>
      </c>
      <c r="N338" s="9" t="e">
        <f>MATCH($A338, 'Spells By School'!E:E, 0)</f>
        <v>#N/A</v>
      </c>
      <c r="O338" s="9" t="e">
        <f>MATCH($A338, 'Spells By School'!F:F, 0)</f>
        <v>#N/A</v>
      </c>
      <c r="P338" s="9" t="e">
        <f ca="1">MATCH($A338, 'Spells By School'!G:G, 0)</f>
        <v>#N/A</v>
      </c>
      <c r="Q338" s="9" t="e">
        <f>MATCH($A338, 'Spells By School'!H:H, 0)</f>
        <v>#N/A</v>
      </c>
      <c r="R338" s="9" t="e">
        <f>MATCH($A338, 'Spells By School'!I:I, 0)</f>
        <v>#N/A</v>
      </c>
      <c r="S338" s="9" t="str">
        <f>IF(ISNA($J338), IF(ISNA($K338), IF(ISNA($L338), IF(ISNA($M338), IF(ISNA($N338), IF(ISNA($O338), IF(ISNA($P338), IF(ISNA($Q338), IF(ISNA($R338), "###error###", R$1),Q$1),P$1),O$1),N$1),M$1),L$1),K$1),J$1)</f>
        <v>Abjuration</v>
      </c>
      <c r="T338" s="9" t="str">
        <f>IF(ISNA($J338), IF(ISNA($K338), IF(ISNA($L338), IF(ISNA($M338), IF(ISNA($N338), IF(ISNA($O338), IF(ISNA($P338), IF(ISNA($Q338), IF(ISNA($R338), "###error###", "WM"),"IL"),"NE"),"EN"),"EV"),"TR"),"DI"),"CO"),"AB")</f>
        <v>AB</v>
      </c>
      <c r="U338" s="9">
        <f>IF(ISNA($J338), IF(ISNA($K338), IF(ISNA($L338), IF(ISNA($M338), IF(ISNA($N338), IF(ISNA($O338), IF(ISNA($P338), IF(ISNA($Q338), IF(ISNA($R338), "###error###", MATCH(A338, 'Wand Mapping'!J:J,0)),MATCH(A338, 'Wand Mapping'!I:I,0)),MATCH(A338, 'Wand Mapping'!H:H,0)),MATCH(A338, 'Wand Mapping'!G:G,0)),MATCH(A338, 'Wand Mapping'!F:F,0)),MATCH(A338, 'Wand Mapping'!E:E,0)),MATCH(A338, 'Wand Mapping'!D:D,0)),MATCH(A338, 'Wand Mapping'!C:C,0)),MATCH(A338, 'Wand Mapping'!B:B,0))</f>
        <v>49</v>
      </c>
      <c r="V338" s="9" t="str">
        <f>INDEX('Wand Mapping'!K:K, U338)</f>
        <v>wand_ai_470</v>
      </c>
      <c r="W338" s="9" t="str">
        <f>_xlfn.CONCAT(V338, "_", T338)</f>
        <v>wand_ai_470_AB</v>
      </c>
      <c r="Z338" s="9" t="str">
        <f>IF(ISBLANK(X338), W338, X338)</f>
        <v>wand_ai_470_AB</v>
      </c>
    </row>
    <row r="339" spans="1:26">
      <c r="A339" s="9" t="s">
        <v>204</v>
      </c>
      <c r="B339" s="9" t="s">
        <v>1207</v>
      </c>
      <c r="C339" s="9">
        <v>6</v>
      </c>
      <c r="D339" s="9">
        <v>12</v>
      </c>
      <c r="E339" s="9" t="str">
        <f>_xlfn.CONCAT(B339, RIGHT(_xlfn.CONCAT("0", D339), 2))</f>
        <v>BZ-6E12</v>
      </c>
      <c r="F339" s="9" t="s">
        <v>1178</v>
      </c>
      <c r="G339" s="9" t="s">
        <v>655</v>
      </c>
      <c r="H339" s="9" t="s">
        <v>652</v>
      </c>
      <c r="J339" s="9" t="e">
        <f>MATCH($A339, 'Spells By School'!A:A, 0)</f>
        <v>#N/A</v>
      </c>
      <c r="K339" s="9">
        <f>MATCH($A339, 'Spells By School'!B:B, 0)</f>
        <v>97</v>
      </c>
      <c r="L339" s="9" t="e">
        <f>MATCH($A339, 'Spells By School'!C:C, 0)</f>
        <v>#N/A</v>
      </c>
      <c r="M339" s="9" t="e">
        <f>MATCH($A339, 'Spells By School'!D:D, 0)</f>
        <v>#N/A</v>
      </c>
      <c r="N339" s="9" t="e">
        <f>MATCH($A339, 'Spells By School'!E:E, 0)</f>
        <v>#N/A</v>
      </c>
      <c r="O339" s="9" t="e">
        <f>MATCH($A339, 'Spells By School'!F:F, 0)</f>
        <v>#N/A</v>
      </c>
      <c r="P339" s="9" t="e">
        <f ca="1">MATCH($A339, 'Spells By School'!G:G, 0)</f>
        <v>#N/A</v>
      </c>
      <c r="Q339" s="9" t="e">
        <f>MATCH($A339, 'Spells By School'!H:H, 0)</f>
        <v>#N/A</v>
      </c>
      <c r="R339" s="9" t="e">
        <f>MATCH($A339, 'Spells By School'!I:I, 0)</f>
        <v>#N/A</v>
      </c>
      <c r="S339" s="9" t="str">
        <f>IF(ISNA($J339), IF(ISNA($K339), IF(ISNA($L339), IF(ISNA($M339), IF(ISNA($N339), IF(ISNA($O339), IF(ISNA($P339), IF(ISNA($Q339), IF(ISNA($R339), "###error###", R$1),Q$1),P$1),O$1),N$1),M$1),L$1),K$1),J$1)</f>
        <v>Conjuration</v>
      </c>
      <c r="T339" s="9" t="str">
        <f>IF(ISNA($J339), IF(ISNA($K339), IF(ISNA($L339), IF(ISNA($M339), IF(ISNA($N339), IF(ISNA($O339), IF(ISNA($P339), IF(ISNA($Q339), IF(ISNA($R339), "###error###", "WM"),"IL"),"NE"),"EN"),"EV"),"TR"),"DI"),"CO"),"AB")</f>
        <v>CO</v>
      </c>
      <c r="U339" s="9">
        <f>IF(ISNA($J339), IF(ISNA($K339), IF(ISNA($L339), IF(ISNA($M339), IF(ISNA($N339), IF(ISNA($O339), IF(ISNA($P339), IF(ISNA($Q339), IF(ISNA($R339), "###error###", MATCH(A339, 'Wand Mapping'!J:J,0)),MATCH(A339, 'Wand Mapping'!I:I,0)),MATCH(A339, 'Wand Mapping'!H:H,0)),MATCH(A339, 'Wand Mapping'!G:G,0)),MATCH(A339, 'Wand Mapping'!F:F,0)),MATCH(A339, 'Wand Mapping'!E:E,0)),MATCH(A339, 'Wand Mapping'!D:D,0)),MATCH(A339, 'Wand Mapping'!C:C,0)),MATCH(A339, 'Wand Mapping'!B:B,0))</f>
        <v>36</v>
      </c>
      <c r="V339" s="9" t="str">
        <f>INDEX('Wand Mapping'!K:K, U339)</f>
        <v>wand_ai_340</v>
      </c>
      <c r="W339" s="9" t="str">
        <f>_xlfn.CONCAT(V339, "_", T339)</f>
        <v>wand_ai_340_CO</v>
      </c>
      <c r="Z339" s="9" t="str">
        <f>IF(ISBLANK(X339), W339, X339)</f>
        <v>wand_ai_340_CO</v>
      </c>
    </row>
    <row r="340" spans="1:26">
      <c r="A340" s="20" t="s">
        <v>62</v>
      </c>
      <c r="B340" s="9" t="s">
        <v>1208</v>
      </c>
      <c r="C340" s="9">
        <v>6</v>
      </c>
      <c r="D340" s="9">
        <v>12</v>
      </c>
      <c r="E340" s="9" t="str">
        <f>_xlfn.CONCAT(B340, RIGHT(_xlfn.CONCAT("0", D340), 2))</f>
        <v>BZ-6F12</v>
      </c>
      <c r="F340" s="9" t="s">
        <v>1179</v>
      </c>
      <c r="G340" s="9" t="s">
        <v>655</v>
      </c>
      <c r="H340" s="9" t="s">
        <v>652</v>
      </c>
      <c r="J340" s="9" t="e">
        <f>MATCH($A340, 'Spells By School'!A:A, 0)</f>
        <v>#N/A</v>
      </c>
      <c r="K340" s="9">
        <f>MATCH($A340, 'Spells By School'!B:B, 0)</f>
        <v>20</v>
      </c>
      <c r="L340" s="9" t="e">
        <f>MATCH($A340, 'Spells By School'!C:C, 0)</f>
        <v>#N/A</v>
      </c>
      <c r="M340" s="9" t="e">
        <f>MATCH($A340, 'Spells By School'!D:D, 0)</f>
        <v>#N/A</v>
      </c>
      <c r="N340" s="9" t="e">
        <f>MATCH($A340, 'Spells By School'!E:E, 0)</f>
        <v>#N/A</v>
      </c>
      <c r="O340" s="9" t="e">
        <f>MATCH($A340, 'Spells By School'!F:F, 0)</f>
        <v>#N/A</v>
      </c>
      <c r="P340" s="9" t="e">
        <f ca="1">MATCH($A340, 'Spells By School'!G:G, 0)</f>
        <v>#N/A</v>
      </c>
      <c r="Q340" s="9" t="e">
        <f>MATCH($A340, 'Spells By School'!H:H, 0)</f>
        <v>#N/A</v>
      </c>
      <c r="R340" s="9" t="e">
        <f>MATCH($A340, 'Spells By School'!I:I, 0)</f>
        <v>#N/A</v>
      </c>
      <c r="S340" s="9" t="str">
        <f>IF(ISNA($J340), IF(ISNA($K340), IF(ISNA($L340), IF(ISNA($M340), IF(ISNA($N340), IF(ISNA($O340), IF(ISNA($P340), IF(ISNA($Q340), IF(ISNA($R340), "###error###", R$1),Q$1),P$1),O$1),N$1),M$1),L$1),K$1),J$1)</f>
        <v>Conjuration</v>
      </c>
      <c r="T340" s="9" t="str">
        <f>IF(ISNA($J340), IF(ISNA($K340), IF(ISNA($L340), IF(ISNA($M340), IF(ISNA($N340), IF(ISNA($O340), IF(ISNA($P340), IF(ISNA($Q340), IF(ISNA($R340), "###error###", "WM"),"IL"),"NE"),"EN"),"EV"),"TR"),"DI"),"CO"),"AB")</f>
        <v>CO</v>
      </c>
      <c r="U340" s="9">
        <f>IF(ISNA($J340), IF(ISNA($K340), IF(ISNA($L340), IF(ISNA($M340), IF(ISNA($N340), IF(ISNA($O340), IF(ISNA($P340), IF(ISNA($Q340), IF(ISNA($R340), "###error###", MATCH(A340, 'Wand Mapping'!J:J,0)),MATCH(A340, 'Wand Mapping'!I:I,0)),MATCH(A340, 'Wand Mapping'!H:H,0)),MATCH(A340, 'Wand Mapping'!G:G,0)),MATCH(A340, 'Wand Mapping'!F:F,0)),MATCH(A340, 'Wand Mapping'!E:E,0)),MATCH(A340, 'Wand Mapping'!D:D,0)),MATCH(A340, 'Wand Mapping'!C:C,0)),MATCH(A340, 'Wand Mapping'!B:B,0))</f>
        <v>12</v>
      </c>
      <c r="V340" s="9" t="str">
        <f>INDEX('Wand Mapping'!K:K, U340)</f>
        <v>wand_ai_100</v>
      </c>
      <c r="W340" s="9" t="str">
        <f>_xlfn.CONCAT(V340, "_", T340)</f>
        <v>wand_ai_100_CO</v>
      </c>
      <c r="Z340" s="9" t="str">
        <f>IF(ISBLANK(X340), W340, X340)</f>
        <v>wand_ai_100_CO</v>
      </c>
    </row>
    <row r="341" spans="1:26">
      <c r="A341" s="9" t="s">
        <v>472</v>
      </c>
      <c r="B341" s="9" t="s">
        <v>1209</v>
      </c>
      <c r="C341" s="9">
        <v>6</v>
      </c>
      <c r="D341" s="9">
        <v>12</v>
      </c>
      <c r="E341" s="9" t="str">
        <f>_xlfn.CONCAT(B341, RIGHT(_xlfn.CONCAT("0", D341), 2))</f>
        <v>BZ-6G12</v>
      </c>
      <c r="F341" s="9" t="s">
        <v>1180</v>
      </c>
      <c r="G341" s="9" t="s">
        <v>655</v>
      </c>
      <c r="H341" s="9" t="s">
        <v>652</v>
      </c>
      <c r="J341" s="9" t="e">
        <f>MATCH($A341, 'Spells By School'!A:A, 0)</f>
        <v>#N/A</v>
      </c>
      <c r="K341" s="9">
        <f>MATCH($A341, 'Spells By School'!B:B, 0)</f>
        <v>17</v>
      </c>
      <c r="L341" s="9" t="e">
        <f>MATCH($A341, 'Spells By School'!C:C, 0)</f>
        <v>#N/A</v>
      </c>
      <c r="M341" s="9" t="e">
        <f>MATCH($A341, 'Spells By School'!D:D, 0)</f>
        <v>#N/A</v>
      </c>
      <c r="N341" s="9" t="e">
        <f>MATCH($A341, 'Spells By School'!E:E, 0)</f>
        <v>#N/A</v>
      </c>
      <c r="O341" s="9" t="e">
        <f>MATCH($A341, 'Spells By School'!F:F, 0)</f>
        <v>#N/A</v>
      </c>
      <c r="P341" s="9" t="e">
        <f ca="1">MATCH($A341, 'Spells By School'!G:G, 0)</f>
        <v>#N/A</v>
      </c>
      <c r="Q341" s="9" t="e">
        <f>MATCH($A341, 'Spells By School'!H:H, 0)</f>
        <v>#N/A</v>
      </c>
      <c r="R341" s="9" t="e">
        <f>MATCH($A341, 'Spells By School'!I:I, 0)</f>
        <v>#N/A</v>
      </c>
      <c r="S341" s="9" t="str">
        <f>IF(ISNA($J341), IF(ISNA($K341), IF(ISNA($L341), IF(ISNA($M341), IF(ISNA($N341), IF(ISNA($O341), IF(ISNA($P341), IF(ISNA($Q341), IF(ISNA($R341), "###error###", R$1),Q$1),P$1),O$1),N$1),M$1),L$1),K$1),J$1)</f>
        <v>Conjuration</v>
      </c>
      <c r="T341" s="9" t="str">
        <f>IF(ISNA($J341), IF(ISNA($K341), IF(ISNA($L341), IF(ISNA($M341), IF(ISNA($N341), IF(ISNA($O341), IF(ISNA($P341), IF(ISNA($Q341), IF(ISNA($R341), "###error###", "WM"),"IL"),"NE"),"EN"),"EV"),"TR"),"DI"),"CO"),"AB")</f>
        <v>CO</v>
      </c>
      <c r="U341" s="9">
        <f>IF(ISNA($J341), IF(ISNA($K341), IF(ISNA($L341), IF(ISNA($M341), IF(ISNA($N341), IF(ISNA($O341), IF(ISNA($P341), IF(ISNA($Q341), IF(ISNA($R341), "###error###", MATCH(A341, 'Wand Mapping'!J:J,0)),MATCH(A341, 'Wand Mapping'!I:I,0)),MATCH(A341, 'Wand Mapping'!H:H,0)),MATCH(A341, 'Wand Mapping'!G:G,0)),MATCH(A341, 'Wand Mapping'!F:F,0)),MATCH(A341, 'Wand Mapping'!E:E,0)),MATCH(A341, 'Wand Mapping'!D:D,0)),MATCH(A341, 'Wand Mapping'!C:C,0)),MATCH(A341, 'Wand Mapping'!B:B,0))</f>
        <v>77</v>
      </c>
      <c r="V341" s="9" t="str">
        <f>INDEX('Wand Mapping'!K:K, U341)</f>
        <v>wand_ai_750</v>
      </c>
      <c r="W341" s="9" t="str">
        <f>_xlfn.CONCAT(V341, "_", T341)</f>
        <v>wand_ai_750_CO</v>
      </c>
      <c r="Z341" s="9" t="str">
        <f>IF(ISBLANK(X341), W341, X341)</f>
        <v>wand_ai_750_CO</v>
      </c>
    </row>
    <row r="342" spans="1:26">
      <c r="A342" s="19" t="s">
        <v>128</v>
      </c>
      <c r="B342" s="9" t="s">
        <v>1210</v>
      </c>
      <c r="C342" s="9">
        <v>6</v>
      </c>
      <c r="D342" s="9">
        <v>12</v>
      </c>
      <c r="E342" s="9" t="str">
        <f>_xlfn.CONCAT(B342, RIGHT(_xlfn.CONCAT("0", D342), 2))</f>
        <v>BZ-6H12</v>
      </c>
      <c r="F342" s="9" t="s">
        <v>1181</v>
      </c>
      <c r="G342" s="9" t="s">
        <v>655</v>
      </c>
      <c r="H342" s="9" t="s">
        <v>652</v>
      </c>
      <c r="J342" s="9" t="e">
        <f>MATCH($A342, 'Spells By School'!A:A, 0)</f>
        <v>#N/A</v>
      </c>
      <c r="K342" s="9">
        <f>MATCH($A342, 'Spells By School'!B:B, 0)</f>
        <v>19</v>
      </c>
      <c r="L342" s="9" t="e">
        <f>MATCH($A342, 'Spells By School'!C:C, 0)</f>
        <v>#N/A</v>
      </c>
      <c r="M342" s="9" t="e">
        <f>MATCH($A342, 'Spells By School'!D:D, 0)</f>
        <v>#N/A</v>
      </c>
      <c r="N342" s="9" t="e">
        <f>MATCH($A342, 'Spells By School'!E:E, 0)</f>
        <v>#N/A</v>
      </c>
      <c r="O342" s="9" t="e">
        <f>MATCH($A342, 'Spells By School'!F:F, 0)</f>
        <v>#N/A</v>
      </c>
      <c r="P342" s="9" t="e">
        <f ca="1">MATCH($A342, 'Spells By School'!G:G, 0)</f>
        <v>#N/A</v>
      </c>
      <c r="Q342" s="9" t="e">
        <f>MATCH($A342, 'Spells By School'!H:H, 0)</f>
        <v>#N/A</v>
      </c>
      <c r="R342" s="9" t="e">
        <f>MATCH($A342, 'Spells By School'!I:I, 0)</f>
        <v>#N/A</v>
      </c>
      <c r="S342" s="9" t="str">
        <f>IF(ISNA($J342), IF(ISNA($K342), IF(ISNA($L342), IF(ISNA($M342), IF(ISNA($N342), IF(ISNA($O342), IF(ISNA($P342), IF(ISNA($Q342), IF(ISNA($R342), "###error###", R$1),Q$1),P$1),O$1),N$1),M$1),L$1),K$1),J$1)</f>
        <v>Conjuration</v>
      </c>
      <c r="T342" s="9" t="str">
        <f>IF(ISNA($J342), IF(ISNA($K342), IF(ISNA($L342), IF(ISNA($M342), IF(ISNA($N342), IF(ISNA($O342), IF(ISNA($P342), IF(ISNA($Q342), IF(ISNA($R342), "###error###", "WM"),"IL"),"NE"),"EN"),"EV"),"TR"),"DI"),"CO"),"AB")</f>
        <v>CO</v>
      </c>
      <c r="U342" s="9">
        <f>IF(ISNA($J342), IF(ISNA($K342), IF(ISNA($L342), IF(ISNA($M342), IF(ISNA($N342), IF(ISNA($O342), IF(ISNA($P342), IF(ISNA($Q342), IF(ISNA($R342), "###error###", MATCH(A342, 'Wand Mapping'!J:J,0)),MATCH(A342, 'Wand Mapping'!I:I,0)),MATCH(A342, 'Wand Mapping'!H:H,0)),MATCH(A342, 'Wand Mapping'!G:G,0)),MATCH(A342, 'Wand Mapping'!F:F,0)),MATCH(A342, 'Wand Mapping'!E:E,0)),MATCH(A342, 'Wand Mapping'!D:D,0)),MATCH(A342, 'Wand Mapping'!C:C,0)),MATCH(A342, 'Wand Mapping'!B:B,0))</f>
        <v>23</v>
      </c>
      <c r="V342" s="9" t="str">
        <f>INDEX('Wand Mapping'!K:K, U342)</f>
        <v>wand_ai_210</v>
      </c>
      <c r="W342" s="9" t="str">
        <f>_xlfn.CONCAT(V342, "_", T342)</f>
        <v>wand_ai_210_CO</v>
      </c>
      <c r="Z342" s="9" t="str">
        <f>IF(ISBLANK(X342), W342, X342)</f>
        <v>wand_ai_210_CO</v>
      </c>
    </row>
    <row r="343" spans="1:26">
      <c r="A343" s="9" t="s">
        <v>303</v>
      </c>
      <c r="B343" s="9" t="s">
        <v>1211</v>
      </c>
      <c r="C343" s="9">
        <v>6</v>
      </c>
      <c r="D343" s="9">
        <v>12</v>
      </c>
      <c r="E343" s="9" t="str">
        <f>_xlfn.CONCAT(B343, RIGHT(_xlfn.CONCAT("0", D343), 2))</f>
        <v>BZ-6I12</v>
      </c>
      <c r="F343" s="9" t="s">
        <v>1182</v>
      </c>
      <c r="G343" s="9" t="s">
        <v>655</v>
      </c>
      <c r="H343" s="9" t="s">
        <v>652</v>
      </c>
      <c r="J343" s="9" t="e">
        <f>MATCH($A343, 'Spells By School'!A:A, 0)</f>
        <v>#N/A</v>
      </c>
      <c r="K343" s="9">
        <f>MATCH($A343, 'Spells By School'!B:B, 0)</f>
        <v>11</v>
      </c>
      <c r="L343" s="9" t="e">
        <f>MATCH($A343, 'Spells By School'!C:C, 0)</f>
        <v>#N/A</v>
      </c>
      <c r="M343" s="9" t="e">
        <f>MATCH($A343, 'Spells By School'!D:D, 0)</f>
        <v>#N/A</v>
      </c>
      <c r="N343" s="9" t="e">
        <f>MATCH($A343, 'Spells By School'!E:E, 0)</f>
        <v>#N/A</v>
      </c>
      <c r="O343" s="9" t="e">
        <f>MATCH($A343, 'Spells By School'!F:F, 0)</f>
        <v>#N/A</v>
      </c>
      <c r="P343" s="9" t="e">
        <f ca="1">MATCH($A343, 'Spells By School'!G:G, 0)</f>
        <v>#N/A</v>
      </c>
      <c r="Q343" s="9" t="e">
        <f>MATCH($A343, 'Spells By School'!H:H, 0)</f>
        <v>#N/A</v>
      </c>
      <c r="R343" s="9" t="e">
        <f>MATCH($A343, 'Spells By School'!I:I, 0)</f>
        <v>#N/A</v>
      </c>
      <c r="S343" s="9" t="str">
        <f>IF(ISNA($J343), IF(ISNA($K343), IF(ISNA($L343), IF(ISNA($M343), IF(ISNA($N343), IF(ISNA($O343), IF(ISNA($P343), IF(ISNA($Q343), IF(ISNA($R343), "###error###", R$1),Q$1),P$1),O$1),N$1),M$1),L$1),K$1),J$1)</f>
        <v>Conjuration</v>
      </c>
      <c r="T343" s="9" t="str">
        <f>IF(ISNA($J343), IF(ISNA($K343), IF(ISNA($L343), IF(ISNA($M343), IF(ISNA($N343), IF(ISNA($O343), IF(ISNA($P343), IF(ISNA($Q343), IF(ISNA($R343), "###error###", "WM"),"IL"),"NE"),"EN"),"EV"),"TR"),"DI"),"CO"),"AB")</f>
        <v>CO</v>
      </c>
      <c r="U343" s="9">
        <f>IF(ISNA($J343), IF(ISNA($K343), IF(ISNA($L343), IF(ISNA($M343), IF(ISNA($N343), IF(ISNA($O343), IF(ISNA($P343), IF(ISNA($Q343), IF(ISNA($R343), "###error###", MATCH(A343, 'Wand Mapping'!J:J,0)),MATCH(A343, 'Wand Mapping'!I:I,0)),MATCH(A343, 'Wand Mapping'!H:H,0)),MATCH(A343, 'Wand Mapping'!G:G,0)),MATCH(A343, 'Wand Mapping'!F:F,0)),MATCH(A343, 'Wand Mapping'!E:E,0)),MATCH(A343, 'Wand Mapping'!D:D,0)),MATCH(A343, 'Wand Mapping'!C:C,0)),MATCH(A343, 'Wand Mapping'!B:B,0))</f>
        <v>50</v>
      </c>
      <c r="V343" s="9" t="str">
        <f>INDEX('Wand Mapping'!K:K, U343)</f>
        <v>wand_ai_480</v>
      </c>
      <c r="W343" s="9" t="str">
        <f>_xlfn.CONCAT(V343, "_", T343)</f>
        <v>wand_ai_480_CO</v>
      </c>
      <c r="Z343" s="9" t="str">
        <f>IF(ISBLANK(X343), W343, X343)</f>
        <v>wand_ai_480_CO</v>
      </c>
    </row>
    <row r="344" spans="1:26">
      <c r="A344" s="9" t="s">
        <v>280</v>
      </c>
      <c r="B344" s="9" t="s">
        <v>1212</v>
      </c>
      <c r="C344" s="9">
        <v>6</v>
      </c>
      <c r="D344" s="9">
        <v>12</v>
      </c>
      <c r="E344" s="9" t="str">
        <f>_xlfn.CONCAT(B344, RIGHT(_xlfn.CONCAT("0", D344), 2))</f>
        <v>BZ-6J12</v>
      </c>
      <c r="F344" s="9" t="s">
        <v>1183</v>
      </c>
      <c r="G344" s="9" t="s">
        <v>655</v>
      </c>
      <c r="H344" s="9" t="s">
        <v>652</v>
      </c>
      <c r="J344" s="9" t="e">
        <f>MATCH($A344, 'Spells By School'!A:A, 0)</f>
        <v>#N/A</v>
      </c>
      <c r="K344" s="9">
        <f>MATCH($A344, 'Spells By School'!B:B, 0)</f>
        <v>85</v>
      </c>
      <c r="L344" s="9" t="e">
        <f>MATCH($A344, 'Spells By School'!C:C, 0)</f>
        <v>#N/A</v>
      </c>
      <c r="M344" s="9" t="e">
        <f>MATCH($A344, 'Spells By School'!D:D, 0)</f>
        <v>#N/A</v>
      </c>
      <c r="N344" s="9" t="e">
        <f>MATCH($A344, 'Spells By School'!E:E, 0)</f>
        <v>#N/A</v>
      </c>
      <c r="O344" s="9" t="e">
        <f>MATCH($A344, 'Spells By School'!F:F, 0)</f>
        <v>#N/A</v>
      </c>
      <c r="P344" s="9" t="e">
        <f ca="1">MATCH($A344, 'Spells By School'!G:G, 0)</f>
        <v>#N/A</v>
      </c>
      <c r="Q344" s="9" t="e">
        <f>MATCH($A344, 'Spells By School'!H:H, 0)</f>
        <v>#N/A</v>
      </c>
      <c r="R344" s="9" t="e">
        <f>MATCH($A344, 'Spells By School'!I:I, 0)</f>
        <v>#N/A</v>
      </c>
      <c r="S344" s="9" t="str">
        <f>IF(ISNA($J344), IF(ISNA($K344), IF(ISNA($L344), IF(ISNA($M344), IF(ISNA($N344), IF(ISNA($O344), IF(ISNA($P344), IF(ISNA($Q344), IF(ISNA($R344), "###error###", R$1),Q$1),P$1),O$1),N$1),M$1),L$1),K$1),J$1)</f>
        <v>Conjuration</v>
      </c>
      <c r="T344" s="9" t="str">
        <f>IF(ISNA($J344), IF(ISNA($K344), IF(ISNA($L344), IF(ISNA($M344), IF(ISNA($N344), IF(ISNA($O344), IF(ISNA($P344), IF(ISNA($Q344), IF(ISNA($R344), "###error###", "WM"),"IL"),"NE"),"EN"),"EV"),"TR"),"DI"),"CO"),"AB")</f>
        <v>CO</v>
      </c>
      <c r="U344" s="9">
        <f>IF(ISNA($J344), IF(ISNA($K344), IF(ISNA($L344), IF(ISNA($M344), IF(ISNA($N344), IF(ISNA($O344), IF(ISNA($P344), IF(ISNA($Q344), IF(ISNA($R344), "###error###", MATCH(A344, 'Wand Mapping'!J:J,0)),MATCH(A344, 'Wand Mapping'!I:I,0)),MATCH(A344, 'Wand Mapping'!H:H,0)),MATCH(A344, 'Wand Mapping'!G:G,0)),MATCH(A344, 'Wand Mapping'!F:F,0)),MATCH(A344, 'Wand Mapping'!E:E,0)),MATCH(A344, 'Wand Mapping'!D:D,0)),MATCH(A344, 'Wand Mapping'!C:C,0)),MATCH(A344, 'Wand Mapping'!B:B,0))</f>
        <v>47</v>
      </c>
      <c r="V344" s="9" t="str">
        <f>INDEX('Wand Mapping'!K:K, U344)</f>
        <v>wand_ai_450</v>
      </c>
      <c r="W344" s="9" t="str">
        <f>_xlfn.CONCAT(V344, "_", T344)</f>
        <v>wand_ai_450_CO</v>
      </c>
      <c r="Z344" s="9" t="str">
        <f>IF(ISBLANK(X344), W344, X344)</f>
        <v>wand_ai_450_CO</v>
      </c>
    </row>
    <row r="345" spans="1:26">
      <c r="A345" s="9" t="s">
        <v>634</v>
      </c>
      <c r="B345" s="9" t="s">
        <v>1213</v>
      </c>
      <c r="C345" s="9">
        <v>6</v>
      </c>
      <c r="D345" s="9">
        <v>12</v>
      </c>
      <c r="E345" s="9" t="str">
        <f>_xlfn.CONCAT(B345, RIGHT(_xlfn.CONCAT("0", D345), 2))</f>
        <v>BZ-6K12</v>
      </c>
      <c r="F345" s="9" t="s">
        <v>1184</v>
      </c>
      <c r="G345" s="9" t="s">
        <v>655</v>
      </c>
      <c r="H345" s="9" t="s">
        <v>652</v>
      </c>
      <c r="J345" s="9" t="e">
        <f>MATCH($A345, 'Spells By School'!A:A, 0)</f>
        <v>#N/A</v>
      </c>
      <c r="K345" s="9" t="e">
        <f>MATCH($A345, 'Spells By School'!B:B, 0)</f>
        <v>#N/A</v>
      </c>
      <c r="L345" s="9" t="e">
        <f>MATCH($A345, 'Spells By School'!C:C, 0)</f>
        <v>#N/A</v>
      </c>
      <c r="M345" s="9">
        <f>MATCH($A345, 'Spells By School'!D:D, 0)</f>
        <v>78</v>
      </c>
      <c r="N345" s="9" t="e">
        <f>MATCH($A345, 'Spells By School'!E:E, 0)</f>
        <v>#N/A</v>
      </c>
      <c r="O345" s="9" t="e">
        <f>MATCH($A345, 'Spells By School'!F:F, 0)</f>
        <v>#N/A</v>
      </c>
      <c r="P345" s="9" t="e">
        <f ca="1">MATCH($A345, 'Spells By School'!G:G, 0)</f>
        <v>#N/A</v>
      </c>
      <c r="Q345" s="9" t="e">
        <f>MATCH($A345, 'Spells By School'!H:H, 0)</f>
        <v>#N/A</v>
      </c>
      <c r="R345" s="9" t="e">
        <f>MATCH($A345, 'Spells By School'!I:I, 0)</f>
        <v>#N/A</v>
      </c>
      <c r="S345" s="9" t="str">
        <f>IF(ISNA($J345), IF(ISNA($K345), IF(ISNA($L345), IF(ISNA($M345), IF(ISNA($N345), IF(ISNA($O345), IF(ISNA($P345), IF(ISNA($Q345), IF(ISNA($R345), "###error###", R$1),Q$1),P$1),O$1),N$1),M$1),L$1),K$1),J$1)</f>
        <v>Transmutation</v>
      </c>
      <c r="T345" s="9" t="str">
        <f>IF(ISNA($J345), IF(ISNA($K345), IF(ISNA($L345), IF(ISNA($M345), IF(ISNA($N345), IF(ISNA($O345), IF(ISNA($P345), IF(ISNA($Q345), IF(ISNA($R345), "###error###", "WM"),"IL"),"NE"),"EN"),"EV"),"TR"),"DI"),"CO"),"AB")</f>
        <v>TR</v>
      </c>
      <c r="U345" s="9">
        <f>IF(ISNA($J345), IF(ISNA($K345), IF(ISNA($L345), IF(ISNA($M345), IF(ISNA($N345), IF(ISNA($O345), IF(ISNA($P345), IF(ISNA($Q345), IF(ISNA($R345), "###error###", MATCH(A345, 'Wand Mapping'!J:J,0)),MATCH(A345, 'Wand Mapping'!I:I,0)),MATCH(A345, 'Wand Mapping'!H:H,0)),MATCH(A345, 'Wand Mapping'!G:G,0)),MATCH(A345, 'Wand Mapping'!F:F,0)),MATCH(A345, 'Wand Mapping'!E:E,0)),MATCH(A345, 'Wand Mapping'!D:D,0)),MATCH(A345, 'Wand Mapping'!C:C,0)),MATCH(A345, 'Wand Mapping'!B:B,0))</f>
        <v>101</v>
      </c>
      <c r="V345" s="9" t="str">
        <f>INDEX('Wand Mapping'!K:K, U345)</f>
        <v>wand_ai_990</v>
      </c>
      <c r="W345" s="9" t="str">
        <f>_xlfn.CONCAT(V345, "_", T345)</f>
        <v>wand_ai_990_TR</v>
      </c>
      <c r="Z345" s="9" t="str">
        <f>IF(ISBLANK(X345), W345, X345)</f>
        <v>wand_ai_990_TR</v>
      </c>
    </row>
    <row r="346" spans="1:26">
      <c r="A346" s="9" t="s">
        <v>375</v>
      </c>
      <c r="B346" s="9" t="s">
        <v>1214</v>
      </c>
      <c r="C346" s="9">
        <v>6</v>
      </c>
      <c r="D346" s="9">
        <v>12</v>
      </c>
      <c r="E346" s="9" t="str">
        <f>_xlfn.CONCAT(B346, RIGHT(_xlfn.CONCAT("0", D346), 2))</f>
        <v>BZ-6L12</v>
      </c>
      <c r="F346" s="9" t="s">
        <v>1185</v>
      </c>
      <c r="G346" s="9" t="s">
        <v>655</v>
      </c>
      <c r="H346" s="9" t="s">
        <v>652</v>
      </c>
      <c r="J346" s="9" t="e">
        <f>MATCH($A346, 'Spells By School'!A:A, 0)</f>
        <v>#N/A</v>
      </c>
      <c r="K346" s="9">
        <f>MATCH($A346, 'Spells By School'!B:B, 0)</f>
        <v>2</v>
      </c>
      <c r="L346" s="9" t="e">
        <f>MATCH($A346, 'Spells By School'!C:C, 0)</f>
        <v>#N/A</v>
      </c>
      <c r="M346" s="9" t="e">
        <f>MATCH($A346, 'Spells By School'!D:D, 0)</f>
        <v>#N/A</v>
      </c>
      <c r="N346" s="9" t="e">
        <f>MATCH($A346, 'Spells By School'!E:E, 0)</f>
        <v>#N/A</v>
      </c>
      <c r="O346" s="9" t="e">
        <f>MATCH($A346, 'Spells By School'!F:F, 0)</f>
        <v>#N/A</v>
      </c>
      <c r="P346" s="9" t="e">
        <f ca="1">MATCH($A346, 'Spells By School'!G:G, 0)</f>
        <v>#N/A</v>
      </c>
      <c r="Q346" s="9" t="e">
        <f>MATCH($A346, 'Spells By School'!H:H, 0)</f>
        <v>#N/A</v>
      </c>
      <c r="R346" s="9" t="e">
        <f>MATCH($A346, 'Spells By School'!I:I, 0)</f>
        <v>#N/A</v>
      </c>
      <c r="S346" s="9" t="str">
        <f>IF(ISNA($J346), IF(ISNA($K346), IF(ISNA($L346), IF(ISNA($M346), IF(ISNA($N346), IF(ISNA($O346), IF(ISNA($P346), IF(ISNA($Q346), IF(ISNA($R346), "###error###", R$1),Q$1),P$1),O$1),N$1),M$1),L$1),K$1),J$1)</f>
        <v>Conjuration</v>
      </c>
      <c r="T346" s="9" t="str">
        <f>IF(ISNA($J346), IF(ISNA($K346), IF(ISNA($L346), IF(ISNA($M346), IF(ISNA($N346), IF(ISNA($O346), IF(ISNA($P346), IF(ISNA($Q346), IF(ISNA($R346), "###error###", "WM"),"IL"),"NE"),"EN"),"EV"),"TR"),"DI"),"CO"),"AB")</f>
        <v>CO</v>
      </c>
      <c r="U346" s="9">
        <f>IF(ISNA($J346), IF(ISNA($K346), IF(ISNA($L346), IF(ISNA($M346), IF(ISNA($N346), IF(ISNA($O346), IF(ISNA($P346), IF(ISNA($Q346), IF(ISNA($R346), "###error###", MATCH(A346, 'Wand Mapping'!J:J,0)),MATCH(A346, 'Wand Mapping'!I:I,0)),MATCH(A346, 'Wand Mapping'!H:H,0)),MATCH(A346, 'Wand Mapping'!G:G,0)),MATCH(A346, 'Wand Mapping'!F:F,0)),MATCH(A346, 'Wand Mapping'!E:E,0)),MATCH(A346, 'Wand Mapping'!D:D,0)),MATCH(A346, 'Wand Mapping'!C:C,0)),MATCH(A346, 'Wand Mapping'!B:B,0))</f>
        <v>62</v>
      </c>
      <c r="V346" s="9" t="str">
        <f>INDEX('Wand Mapping'!K:K, U346)</f>
        <v>wand_ai_600</v>
      </c>
      <c r="W346" s="9" t="str">
        <f>_xlfn.CONCAT(V346, "_", T346)</f>
        <v>wand_ai_600_CO</v>
      </c>
      <c r="Z346" s="9" t="str">
        <f>IF(ISBLANK(X346), W346, X346)</f>
        <v>wand_ai_600_CO</v>
      </c>
    </row>
    <row r="347" spans="1:26">
      <c r="A347" s="9" t="s">
        <v>389</v>
      </c>
      <c r="B347" s="9" t="s">
        <v>1215</v>
      </c>
      <c r="C347" s="9">
        <v>6</v>
      </c>
      <c r="D347" s="9">
        <v>12</v>
      </c>
      <c r="E347" s="9" t="str">
        <f>_xlfn.CONCAT(B347, RIGHT(_xlfn.CONCAT("0", D347), 2))</f>
        <v>BZ-6M12</v>
      </c>
      <c r="F347" s="9" t="s">
        <v>1186</v>
      </c>
      <c r="G347" s="9" t="s">
        <v>655</v>
      </c>
      <c r="H347" s="9" t="s">
        <v>652</v>
      </c>
      <c r="J347" s="9" t="e">
        <f>MATCH($A347, 'Spells By School'!A:A, 0)</f>
        <v>#N/A</v>
      </c>
      <c r="K347" s="9">
        <f>MATCH($A347, 'Spells By School'!B:B, 0)</f>
        <v>5</v>
      </c>
      <c r="L347" s="9" t="e">
        <f>MATCH($A347, 'Spells By School'!C:C, 0)</f>
        <v>#N/A</v>
      </c>
      <c r="M347" s="9" t="e">
        <f>MATCH($A347, 'Spells By School'!D:D, 0)</f>
        <v>#N/A</v>
      </c>
      <c r="N347" s="9" t="e">
        <f>MATCH($A347, 'Spells By School'!E:E, 0)</f>
        <v>#N/A</v>
      </c>
      <c r="O347" s="9" t="e">
        <f>MATCH($A347, 'Spells By School'!F:F, 0)</f>
        <v>#N/A</v>
      </c>
      <c r="P347" s="9" t="e">
        <f ca="1">MATCH($A347, 'Spells By School'!G:G, 0)</f>
        <v>#N/A</v>
      </c>
      <c r="Q347" s="9" t="e">
        <f>MATCH($A347, 'Spells By School'!H:H, 0)</f>
        <v>#N/A</v>
      </c>
      <c r="R347" s="9" t="e">
        <f>MATCH($A347, 'Spells By School'!I:I, 0)</f>
        <v>#N/A</v>
      </c>
      <c r="S347" s="9" t="str">
        <f>IF(ISNA($J347), IF(ISNA($K347), IF(ISNA($L347), IF(ISNA($M347), IF(ISNA($N347), IF(ISNA($O347), IF(ISNA($P347), IF(ISNA($Q347), IF(ISNA($R347), "###error###", R$1),Q$1),P$1),O$1),N$1),M$1),L$1),K$1),J$1)</f>
        <v>Conjuration</v>
      </c>
      <c r="T347" s="9" t="str">
        <f>IF(ISNA($J347), IF(ISNA($K347), IF(ISNA($L347), IF(ISNA($M347), IF(ISNA($N347), IF(ISNA($O347), IF(ISNA($P347), IF(ISNA($Q347), IF(ISNA($R347), "###error###", "WM"),"IL"),"NE"),"EN"),"EV"),"TR"),"DI"),"CO"),"AB")</f>
        <v>CO</v>
      </c>
      <c r="U347" s="9">
        <f>IF(ISNA($J347), IF(ISNA($K347), IF(ISNA($L347), IF(ISNA($M347), IF(ISNA($N347), IF(ISNA($O347), IF(ISNA($P347), IF(ISNA($Q347), IF(ISNA($R347), "###error###", MATCH(A347, 'Wand Mapping'!J:J,0)),MATCH(A347, 'Wand Mapping'!I:I,0)),MATCH(A347, 'Wand Mapping'!H:H,0)),MATCH(A347, 'Wand Mapping'!G:G,0)),MATCH(A347, 'Wand Mapping'!F:F,0)),MATCH(A347, 'Wand Mapping'!E:E,0)),MATCH(A347, 'Wand Mapping'!D:D,0)),MATCH(A347, 'Wand Mapping'!C:C,0)),MATCH(A347, 'Wand Mapping'!B:B,0))</f>
        <v>64</v>
      </c>
      <c r="V347" s="9" t="str">
        <f>INDEX('Wand Mapping'!K:K, U347)</f>
        <v>wand_ai_620</v>
      </c>
      <c r="W347" s="9" t="str">
        <f>_xlfn.CONCAT(V347, "_", T347)</f>
        <v>wand_ai_620_CO</v>
      </c>
      <c r="Z347" s="9" t="str">
        <f>IF(ISBLANK(X347), W347, X347)</f>
        <v>wand_ai_620_CO</v>
      </c>
    </row>
    <row r="348" spans="1:26">
      <c r="A348" s="9" t="s">
        <v>19</v>
      </c>
      <c r="B348" s="9" t="s">
        <v>1216</v>
      </c>
      <c r="C348" s="9">
        <v>6</v>
      </c>
      <c r="D348" s="9">
        <v>12</v>
      </c>
      <c r="E348" s="9" t="str">
        <f>_xlfn.CONCAT(B348, RIGHT(_xlfn.CONCAT("0", D348), 2))</f>
        <v>BZ-6N12</v>
      </c>
      <c r="F348" s="9" t="s">
        <v>1187</v>
      </c>
      <c r="G348" s="9" t="s">
        <v>655</v>
      </c>
      <c r="H348" s="9" t="s">
        <v>652</v>
      </c>
      <c r="J348" s="9" t="e">
        <f>MATCH($A348, 'Spells By School'!A:A, 0)</f>
        <v>#N/A</v>
      </c>
      <c r="K348" s="9" t="e">
        <f>MATCH($A348, 'Spells By School'!B:B, 0)</f>
        <v>#N/A</v>
      </c>
      <c r="L348" s="9" t="e">
        <f>MATCH($A348, 'Spells By School'!C:C, 0)</f>
        <v>#N/A</v>
      </c>
      <c r="M348" s="9" t="e">
        <f>MATCH($A348, 'Spells By School'!D:D, 0)</f>
        <v>#N/A</v>
      </c>
      <c r="N348" s="9">
        <f>MATCH($A348, 'Spells By School'!E:E, 0)</f>
        <v>10</v>
      </c>
      <c r="O348" s="9" t="e">
        <f>MATCH($A348, 'Spells By School'!F:F, 0)</f>
        <v>#N/A</v>
      </c>
      <c r="P348" s="9" t="e">
        <f ca="1">MATCH($A348, 'Spells By School'!G:G, 0)</f>
        <v>#N/A</v>
      </c>
      <c r="Q348" s="9" t="e">
        <f>MATCH($A348, 'Spells By School'!H:H, 0)</f>
        <v>#N/A</v>
      </c>
      <c r="R348" s="9" t="e">
        <f>MATCH($A348, 'Spells By School'!I:I, 0)</f>
        <v>#N/A</v>
      </c>
      <c r="S348" s="9" t="str">
        <f>IF(ISNA($J348), IF(ISNA($K348), IF(ISNA($L348), IF(ISNA($M348), IF(ISNA($N348), IF(ISNA($O348), IF(ISNA($P348), IF(ISNA($Q348), IF(ISNA($R348), "###error###", R$1),Q$1),P$1),O$1),N$1),M$1),L$1),K$1),J$1)</f>
        <v>Invocation</v>
      </c>
      <c r="T348" s="9" t="str">
        <f>IF(ISNA($J348), IF(ISNA($K348), IF(ISNA($L348), IF(ISNA($M348), IF(ISNA($N348), IF(ISNA($O348), IF(ISNA($P348), IF(ISNA($Q348), IF(ISNA($R348), "###error###", "WM"),"IL"),"NE"),"EN"),"EV"),"TR"),"DI"),"CO"),"AB")</f>
        <v>EV</v>
      </c>
      <c r="U348" s="9">
        <f>IF(ISNA($J348), IF(ISNA($K348), IF(ISNA($L348), IF(ISNA($M348), IF(ISNA($N348), IF(ISNA($O348), IF(ISNA($P348), IF(ISNA($Q348), IF(ISNA($R348), "###error###", MATCH(A348, 'Wand Mapping'!J:J,0)),MATCH(A348, 'Wand Mapping'!I:I,0)),MATCH(A348, 'Wand Mapping'!H:H,0)),MATCH(A348, 'Wand Mapping'!G:G,0)),MATCH(A348, 'Wand Mapping'!F:F,0)),MATCH(A348, 'Wand Mapping'!E:E,0)),MATCH(A348, 'Wand Mapping'!D:D,0)),MATCH(A348, 'Wand Mapping'!C:C,0)),MATCH(A348, 'Wand Mapping'!B:B,0))</f>
        <v>4</v>
      </c>
      <c r="V348" s="9" t="str">
        <f>INDEX('Wand Mapping'!K:K, U348)</f>
        <v>wand_ai_020</v>
      </c>
      <c r="W348" s="9" t="str">
        <f>_xlfn.CONCAT(V348, "_", T348)</f>
        <v>wand_ai_020_EV</v>
      </c>
      <c r="Z348" s="9" t="str">
        <f>IF(ISBLANK(X348), W348, X348)</f>
        <v>wand_ai_020_EV</v>
      </c>
    </row>
    <row r="349" spans="1:26">
      <c r="A349" s="9" t="s">
        <v>18</v>
      </c>
      <c r="B349" s="9" t="s">
        <v>1217</v>
      </c>
      <c r="C349" s="9">
        <v>6</v>
      </c>
      <c r="D349" s="9">
        <v>12</v>
      </c>
      <c r="E349" s="9" t="str">
        <f>_xlfn.CONCAT(B349, RIGHT(_xlfn.CONCAT("0", D349), 2))</f>
        <v>BZ-6O12</v>
      </c>
      <c r="F349" s="9" t="s">
        <v>1188</v>
      </c>
      <c r="G349" s="9" t="s">
        <v>655</v>
      </c>
      <c r="H349" s="9" t="s">
        <v>652</v>
      </c>
      <c r="J349" s="9" t="e">
        <f>MATCH($A349, 'Spells By School'!A:A, 0)</f>
        <v>#N/A</v>
      </c>
      <c r="K349" s="9">
        <f>MATCH($A349, 'Spells By School'!B:B, 0)</f>
        <v>18</v>
      </c>
      <c r="L349" s="9" t="e">
        <f>MATCH($A349, 'Spells By School'!C:C, 0)</f>
        <v>#N/A</v>
      </c>
      <c r="M349" s="9" t="e">
        <f>MATCH($A349, 'Spells By School'!D:D, 0)</f>
        <v>#N/A</v>
      </c>
      <c r="N349" s="9" t="e">
        <f>MATCH($A349, 'Spells By School'!E:E, 0)</f>
        <v>#N/A</v>
      </c>
      <c r="O349" s="9" t="e">
        <f>MATCH($A349, 'Spells By School'!F:F, 0)</f>
        <v>#N/A</v>
      </c>
      <c r="P349" s="9" t="e">
        <f ca="1">MATCH($A349, 'Spells By School'!G:G, 0)</f>
        <v>#N/A</v>
      </c>
      <c r="Q349" s="9" t="e">
        <f>MATCH($A349, 'Spells By School'!H:H, 0)</f>
        <v>#N/A</v>
      </c>
      <c r="R349" s="9" t="e">
        <f>MATCH($A349, 'Spells By School'!I:I, 0)</f>
        <v>#N/A</v>
      </c>
      <c r="S349" s="9" t="str">
        <f>IF(ISNA($J349), IF(ISNA($K349), IF(ISNA($L349), IF(ISNA($M349), IF(ISNA($N349), IF(ISNA($O349), IF(ISNA($P349), IF(ISNA($Q349), IF(ISNA($R349), "###error###", R$1),Q$1),P$1),O$1),N$1),M$1),L$1),K$1),J$1)</f>
        <v>Conjuration</v>
      </c>
      <c r="T349" s="9" t="str">
        <f>IF(ISNA($J349), IF(ISNA($K349), IF(ISNA($L349), IF(ISNA($M349), IF(ISNA($N349), IF(ISNA($O349), IF(ISNA($P349), IF(ISNA($Q349), IF(ISNA($R349), "###error###", "WM"),"IL"),"NE"),"EN"),"EV"),"TR"),"DI"),"CO"),"AB")</f>
        <v>CO</v>
      </c>
      <c r="U349" s="9">
        <f>IF(ISNA($J349), IF(ISNA($K349), IF(ISNA($L349), IF(ISNA($M349), IF(ISNA($N349), IF(ISNA($O349), IF(ISNA($P349), IF(ISNA($Q349), IF(ISNA($R349), "###error###", MATCH(A349, 'Wand Mapping'!J:J,0)),MATCH(A349, 'Wand Mapping'!I:I,0)),MATCH(A349, 'Wand Mapping'!H:H,0)),MATCH(A349, 'Wand Mapping'!G:G,0)),MATCH(A349, 'Wand Mapping'!F:F,0)),MATCH(A349, 'Wand Mapping'!E:E,0)),MATCH(A349, 'Wand Mapping'!D:D,0)),MATCH(A349, 'Wand Mapping'!C:C,0)),MATCH(A349, 'Wand Mapping'!B:B,0))</f>
        <v>4</v>
      </c>
      <c r="V349" s="9" t="str">
        <f>INDEX('Wand Mapping'!K:K, U349)</f>
        <v>wand_ai_020</v>
      </c>
      <c r="W349" s="9" t="str">
        <f>_xlfn.CONCAT(V349, "_", T349)</f>
        <v>wand_ai_020_CO</v>
      </c>
      <c r="Z349" s="9" t="str">
        <f>IF(ISBLANK(X349), W349, X349)</f>
        <v>wand_ai_020_CO</v>
      </c>
    </row>
    <row r="350" spans="1:26">
      <c r="A350" s="9" t="s">
        <v>57</v>
      </c>
      <c r="B350" s="9" t="s">
        <v>1219</v>
      </c>
      <c r="C350" s="9">
        <v>6</v>
      </c>
      <c r="D350" s="9">
        <v>12</v>
      </c>
      <c r="E350" s="9" t="str">
        <f>_xlfn.CONCAT(B350, RIGHT(_xlfn.CONCAT("0", D350), 2))</f>
        <v>BZ-6Q12</v>
      </c>
      <c r="F350" s="9" t="s">
        <v>1190</v>
      </c>
      <c r="G350" s="9" t="s">
        <v>655</v>
      </c>
      <c r="H350" s="9" t="s">
        <v>652</v>
      </c>
      <c r="J350" s="9" t="e">
        <f>MATCH($A350, 'Spells By School'!A:A, 0)</f>
        <v>#N/A</v>
      </c>
      <c r="K350" s="9">
        <f>MATCH($A350, 'Spells By School'!B:B, 0)</f>
        <v>32</v>
      </c>
      <c r="L350" s="9" t="e">
        <f>MATCH($A350, 'Spells By School'!C:C, 0)</f>
        <v>#N/A</v>
      </c>
      <c r="M350" s="9" t="e">
        <f>MATCH($A350, 'Spells By School'!D:D, 0)</f>
        <v>#N/A</v>
      </c>
      <c r="N350" s="9" t="e">
        <f>MATCH($A350, 'Spells By School'!E:E, 0)</f>
        <v>#N/A</v>
      </c>
      <c r="O350" s="9" t="e">
        <f>MATCH($A350, 'Spells By School'!F:F, 0)</f>
        <v>#N/A</v>
      </c>
      <c r="P350" s="9" t="e">
        <f ca="1">MATCH($A350, 'Spells By School'!G:G, 0)</f>
        <v>#N/A</v>
      </c>
      <c r="Q350" s="9" t="e">
        <f>MATCH($A350, 'Spells By School'!H:H, 0)</f>
        <v>#N/A</v>
      </c>
      <c r="R350" s="9" t="e">
        <f>MATCH($A350, 'Spells By School'!I:I, 0)</f>
        <v>#N/A</v>
      </c>
      <c r="S350" s="9" t="str">
        <f>IF(ISNA($J350), IF(ISNA($K350), IF(ISNA($L350), IF(ISNA($M350), IF(ISNA($N350), IF(ISNA($O350), IF(ISNA($P350), IF(ISNA($Q350), IF(ISNA($R350), "###error###", R$1),Q$1),P$1),O$1),N$1),M$1),L$1),K$1),J$1)</f>
        <v>Conjuration</v>
      </c>
      <c r="T350" s="9" t="str">
        <f>IF(ISNA($J350), IF(ISNA($K350), IF(ISNA($L350), IF(ISNA($M350), IF(ISNA($N350), IF(ISNA($O350), IF(ISNA($P350), IF(ISNA($Q350), IF(ISNA($R350), "###error###", "WM"),"IL"),"NE"),"EN"),"EV"),"TR"),"DI"),"CO"),"AB")</f>
        <v>CO</v>
      </c>
      <c r="U350" s="9">
        <f>IF(ISNA($J350), IF(ISNA($K350), IF(ISNA($L350), IF(ISNA($M350), IF(ISNA($N350), IF(ISNA($O350), IF(ISNA($P350), IF(ISNA($Q350), IF(ISNA($R350), "###error###", MATCH(A350, 'Wand Mapping'!J:J,0)),MATCH(A350, 'Wand Mapping'!I:I,0)),MATCH(A350, 'Wand Mapping'!H:H,0)),MATCH(A350, 'Wand Mapping'!G:G,0)),MATCH(A350, 'Wand Mapping'!F:F,0)),MATCH(A350, 'Wand Mapping'!E:E,0)),MATCH(A350, 'Wand Mapping'!D:D,0)),MATCH(A350, 'Wand Mapping'!C:C,0)),MATCH(A350, 'Wand Mapping'!B:B,0))</f>
        <v>11</v>
      </c>
      <c r="V350" s="9" t="str">
        <f>INDEX('Wand Mapping'!K:K, U350)</f>
        <v>wand_ai_090</v>
      </c>
      <c r="W350" s="9" t="str">
        <f>_xlfn.CONCAT(V350, "_", T350)</f>
        <v>wand_ai_090_CO</v>
      </c>
      <c r="Z350" s="9" t="str">
        <f>IF(ISBLANK(X350), W350, X350)</f>
        <v>wand_ai_090_CO</v>
      </c>
    </row>
    <row r="351" spans="1:26">
      <c r="A351" s="9" t="s">
        <v>313</v>
      </c>
      <c r="B351" s="9" t="s">
        <v>1220</v>
      </c>
      <c r="C351" s="9">
        <v>6</v>
      </c>
      <c r="D351" s="9">
        <v>12</v>
      </c>
      <c r="E351" s="9" t="str">
        <f>_xlfn.CONCAT(B351, RIGHT(_xlfn.CONCAT("0", D351), 2))</f>
        <v>BZ-6R12</v>
      </c>
      <c r="F351" s="9" t="s">
        <v>1191</v>
      </c>
      <c r="G351" s="9" t="s">
        <v>655</v>
      </c>
      <c r="H351" s="9" t="s">
        <v>652</v>
      </c>
      <c r="J351" s="9" t="e">
        <f>MATCH($A351, 'Spells By School'!A:A, 0)</f>
        <v>#N/A</v>
      </c>
      <c r="K351" s="9" t="e">
        <f>MATCH($A351, 'Spells By School'!B:B, 0)</f>
        <v>#N/A</v>
      </c>
      <c r="L351" s="9" t="e">
        <f>MATCH($A351, 'Spells By School'!C:C, 0)</f>
        <v>#N/A</v>
      </c>
      <c r="M351" s="9" t="e">
        <f>MATCH($A351, 'Spells By School'!D:D, 0)</f>
        <v>#N/A</v>
      </c>
      <c r="N351" s="9" t="e">
        <f>MATCH($A351, 'Spells By School'!E:E, 0)</f>
        <v>#N/A</v>
      </c>
      <c r="O351" s="9" t="e">
        <f>MATCH($A351, 'Spells By School'!F:F, 0)</f>
        <v>#N/A</v>
      </c>
      <c r="P351" s="9">
        <f ca="1">MATCH($A351, 'Spells By School'!G:G, 0)</f>
        <v>36</v>
      </c>
      <c r="Q351" s="9" t="e">
        <f>MATCH($A351, 'Spells By School'!H:H, 0)</f>
        <v>#N/A</v>
      </c>
      <c r="R351" s="9" t="e">
        <f>MATCH($A351, 'Spells By School'!I:I, 0)</f>
        <v>#N/A</v>
      </c>
      <c r="S351" s="9" t="str">
        <f ca="1">IF(ISNA($J351), IF(ISNA($K351), IF(ISNA($L351), IF(ISNA($M351), IF(ISNA($N351), IF(ISNA($O351), IF(ISNA($P351), IF(ISNA($Q351), IF(ISNA($R351), "###error###", R$1),Q$1),P$1),O$1),N$1),M$1),L$1),K$1),J$1)</f>
        <v>Necromancy</v>
      </c>
      <c r="T351" s="9" t="str">
        <f ca="1">IF(ISNA($J351), IF(ISNA($K351), IF(ISNA($L351), IF(ISNA($M351), IF(ISNA($N351), IF(ISNA($O351), IF(ISNA($P351), IF(ISNA($Q351), IF(ISNA($R351), "###error###", "WM"),"IL"),"NE"),"EN"),"EV"),"TR"),"DI"),"CO"),"AB")</f>
        <v>NE</v>
      </c>
      <c r="U351" s="9">
        <f ca="1">IF(ISNA($J351), IF(ISNA($K351), IF(ISNA($L351), IF(ISNA($M351), IF(ISNA($N351), IF(ISNA($O351), IF(ISNA($P351), IF(ISNA($Q351), IF(ISNA($R351), "###error###", MATCH(A351, 'Wand Mapping'!J:J,0)),MATCH(A351, 'Wand Mapping'!I:I,0)),MATCH(A351, 'Wand Mapping'!H:H,0)),MATCH(A351, 'Wand Mapping'!G:G,0)),MATCH(A351, 'Wand Mapping'!F:F,0)),MATCH(A351, 'Wand Mapping'!E:E,0)),MATCH(A351, 'Wand Mapping'!D:D,0)),MATCH(A351, 'Wand Mapping'!C:C,0)),MATCH(A351, 'Wand Mapping'!B:B,0))</f>
        <v>51</v>
      </c>
      <c r="V351" s="9" t="str">
        <f ca="1">INDEX('Wand Mapping'!K:K, U351)</f>
        <v>wand_ai_490</v>
      </c>
      <c r="W351" s="9" t="str">
        <f ca="1">_xlfn.CONCAT(V351, "_", T351)</f>
        <v>wand_ai_490_NE</v>
      </c>
      <c r="Z351" s="9" t="str">
        <f ca="1">IF(ISBLANK(X351), W351, X351)</f>
        <v>wand_ai_490_NE</v>
      </c>
    </row>
    <row r="352" spans="1:26">
      <c r="A352" s="9" t="s">
        <v>361</v>
      </c>
      <c r="B352" s="9" t="s">
        <v>1221</v>
      </c>
      <c r="C352" s="9">
        <v>6</v>
      </c>
      <c r="D352" s="9">
        <v>12</v>
      </c>
      <c r="E352" s="9" t="str">
        <f>_xlfn.CONCAT(B352, RIGHT(_xlfn.CONCAT("0", D352), 2))</f>
        <v>BZ-6S12</v>
      </c>
      <c r="F352" s="9" t="s">
        <v>1192</v>
      </c>
      <c r="G352" s="9" t="s">
        <v>655</v>
      </c>
      <c r="H352" s="9" t="s">
        <v>652</v>
      </c>
      <c r="J352" s="9" t="e">
        <f>MATCH($A352, 'Spells By School'!A:A, 0)</f>
        <v>#N/A</v>
      </c>
      <c r="K352" s="9" t="e">
        <f>MATCH($A352, 'Spells By School'!B:B, 0)</f>
        <v>#N/A</v>
      </c>
      <c r="L352" s="9" t="e">
        <f>MATCH($A352, 'Spells By School'!C:C, 0)</f>
        <v>#N/A</v>
      </c>
      <c r="M352" s="9" t="e">
        <f>MATCH($A352, 'Spells By School'!D:D, 0)</f>
        <v>#N/A</v>
      </c>
      <c r="N352" s="9" t="e">
        <f>MATCH($A352, 'Spells By School'!E:E, 0)</f>
        <v>#N/A</v>
      </c>
      <c r="O352" s="9" t="e">
        <f>MATCH($A352, 'Spells By School'!F:F, 0)</f>
        <v>#N/A</v>
      </c>
      <c r="P352" s="9">
        <f ca="1">MATCH($A352, 'Spells By School'!G:G, 0)</f>
        <v>35</v>
      </c>
      <c r="Q352" s="9" t="e">
        <f>MATCH($A352, 'Spells By School'!H:H, 0)</f>
        <v>#N/A</v>
      </c>
      <c r="R352" s="9" t="e">
        <f>MATCH($A352, 'Spells By School'!I:I, 0)</f>
        <v>#N/A</v>
      </c>
      <c r="S352" s="9" t="str">
        <f ca="1">IF(ISNA($J352), IF(ISNA($K352), IF(ISNA($L352), IF(ISNA($M352), IF(ISNA($N352), IF(ISNA($O352), IF(ISNA($P352), IF(ISNA($Q352), IF(ISNA($R352), "###error###", R$1),Q$1),P$1),O$1),N$1),M$1),L$1),K$1),J$1)</f>
        <v>Necromancy</v>
      </c>
      <c r="T352" s="9" t="str">
        <f ca="1">IF(ISNA($J352), IF(ISNA($K352), IF(ISNA($L352), IF(ISNA($M352), IF(ISNA($N352), IF(ISNA($O352), IF(ISNA($P352), IF(ISNA($Q352), IF(ISNA($R352), "###error###", "WM"),"IL"),"NE"),"EN"),"EV"),"TR"),"DI"),"CO"),"AB")</f>
        <v>NE</v>
      </c>
      <c r="U352" s="9">
        <f ca="1">IF(ISNA($J352), IF(ISNA($K352), IF(ISNA($L352), IF(ISNA($M352), IF(ISNA($N352), IF(ISNA($O352), IF(ISNA($P352), IF(ISNA($Q352), IF(ISNA($R352), "###error###", MATCH(A352, 'Wand Mapping'!J:J,0)),MATCH(A352, 'Wand Mapping'!I:I,0)),MATCH(A352, 'Wand Mapping'!H:H,0)),MATCH(A352, 'Wand Mapping'!G:G,0)),MATCH(A352, 'Wand Mapping'!F:F,0)),MATCH(A352, 'Wand Mapping'!E:E,0)),MATCH(A352, 'Wand Mapping'!D:D,0)),MATCH(A352, 'Wand Mapping'!C:C,0)),MATCH(A352, 'Wand Mapping'!B:B,0))</f>
        <v>59</v>
      </c>
      <c r="V352" s="9" t="str">
        <f ca="1">INDEX('Wand Mapping'!K:K, U352)</f>
        <v>wand_ai_570</v>
      </c>
      <c r="W352" s="9" t="str">
        <f ca="1">_xlfn.CONCAT(V352, "_", T352)</f>
        <v>wand_ai_570_NE</v>
      </c>
      <c r="Z352" s="9" t="str">
        <f ca="1">IF(ISBLANK(X352), W352, X352)</f>
        <v>wand_ai_570_NE</v>
      </c>
    </row>
    <row r="353" spans="1:26">
      <c r="A353" s="9" t="s">
        <v>585</v>
      </c>
      <c r="B353" s="9" t="s">
        <v>1222</v>
      </c>
      <c r="C353" s="9">
        <v>6</v>
      </c>
      <c r="D353" s="9">
        <v>12</v>
      </c>
      <c r="E353" s="9" t="str">
        <f>_xlfn.CONCAT(B353, RIGHT(_xlfn.CONCAT("0", D353), 2))</f>
        <v>BZ-6T12</v>
      </c>
      <c r="F353" s="9" t="s">
        <v>1193</v>
      </c>
      <c r="G353" s="9" t="s">
        <v>655</v>
      </c>
      <c r="H353" s="9" t="s">
        <v>652</v>
      </c>
      <c r="J353" s="9" t="e">
        <f>MATCH($A353, 'Spells By School'!A:A, 0)</f>
        <v>#N/A</v>
      </c>
      <c r="K353" s="9" t="e">
        <f>MATCH($A353, 'Spells By School'!B:B, 0)</f>
        <v>#N/A</v>
      </c>
      <c r="L353" s="9" t="e">
        <f>MATCH($A353, 'Spells By School'!C:C, 0)</f>
        <v>#N/A</v>
      </c>
      <c r="M353" s="9" t="e">
        <f>MATCH($A353, 'Spells By School'!D:D, 0)</f>
        <v>#N/A</v>
      </c>
      <c r="N353" s="9">
        <f>MATCH($A353, 'Spells By School'!E:E, 0)</f>
        <v>24</v>
      </c>
      <c r="O353" s="9" t="e">
        <f>MATCH($A353, 'Spells By School'!F:F, 0)</f>
        <v>#N/A</v>
      </c>
      <c r="P353" s="9" t="e">
        <f ca="1">MATCH($A353, 'Spells By School'!G:G, 0)</f>
        <v>#N/A</v>
      </c>
      <c r="Q353" s="9" t="e">
        <f>MATCH($A353, 'Spells By School'!H:H, 0)</f>
        <v>#N/A</v>
      </c>
      <c r="R353" s="9" t="e">
        <f>MATCH($A353, 'Spells By School'!I:I, 0)</f>
        <v>#N/A</v>
      </c>
      <c r="S353" s="9" t="str">
        <f>IF(ISNA($J353), IF(ISNA($K353), IF(ISNA($L353), IF(ISNA($M353), IF(ISNA($N353), IF(ISNA($O353), IF(ISNA($P353), IF(ISNA($Q353), IF(ISNA($R353), "###error###", R$1),Q$1),P$1),O$1),N$1),M$1),L$1),K$1),J$1)</f>
        <v>Invocation</v>
      </c>
      <c r="T353" s="9" t="str">
        <f>IF(ISNA($J353), IF(ISNA($K353), IF(ISNA($L353), IF(ISNA($M353), IF(ISNA($N353), IF(ISNA($O353), IF(ISNA($P353), IF(ISNA($Q353), IF(ISNA($R353), "###error###", "WM"),"IL"),"NE"),"EN"),"EV"),"TR"),"DI"),"CO"),"AB")</f>
        <v>EV</v>
      </c>
      <c r="U353" s="9">
        <f>IF(ISNA($J353), IF(ISNA($K353), IF(ISNA($L353), IF(ISNA($M353), IF(ISNA($N353), IF(ISNA($O353), IF(ISNA($P353), IF(ISNA($Q353), IF(ISNA($R353), "###error###", MATCH(A353, 'Wand Mapping'!J:J,0)),MATCH(A353, 'Wand Mapping'!I:I,0)),MATCH(A353, 'Wand Mapping'!H:H,0)),MATCH(A353, 'Wand Mapping'!G:G,0)),MATCH(A353, 'Wand Mapping'!F:F,0)),MATCH(A353, 'Wand Mapping'!E:E,0)),MATCH(A353, 'Wand Mapping'!D:D,0)),MATCH(A353, 'Wand Mapping'!C:C,0)),MATCH(A353, 'Wand Mapping'!B:B,0))</f>
        <v>93</v>
      </c>
      <c r="V353" s="9" t="str">
        <f>INDEX('Wand Mapping'!K:K, U353)</f>
        <v>wand_ai_910</v>
      </c>
      <c r="W353" s="9" t="str">
        <f>_xlfn.CONCAT(V353, "_", T353)</f>
        <v>wand_ai_910_EV</v>
      </c>
      <c r="Z353" s="9" t="str">
        <f>IF(ISBLANK(X353), W353, X353)</f>
        <v>wand_ai_910_EV</v>
      </c>
    </row>
    <row r="354" spans="1:26">
      <c r="A354" s="9" t="s">
        <v>421</v>
      </c>
      <c r="B354" s="9" t="s">
        <v>1223</v>
      </c>
      <c r="C354" s="9">
        <v>6</v>
      </c>
      <c r="D354" s="9">
        <v>12</v>
      </c>
      <c r="E354" s="9" t="str">
        <f>_xlfn.CONCAT(B354, RIGHT(_xlfn.CONCAT("0", D354), 2))</f>
        <v>BZ-6U12</v>
      </c>
      <c r="F354" s="9" t="s">
        <v>1194</v>
      </c>
      <c r="G354" s="9" t="s">
        <v>655</v>
      </c>
      <c r="H354" s="9" t="s">
        <v>652</v>
      </c>
      <c r="J354" s="9" t="e">
        <f>MATCH($A354, 'Spells By School'!A:A, 0)</f>
        <v>#N/A</v>
      </c>
      <c r="K354" s="9" t="e">
        <f>MATCH($A354, 'Spells By School'!B:B, 0)</f>
        <v>#N/A</v>
      </c>
      <c r="L354" s="9" t="e">
        <f>MATCH($A354, 'Spells By School'!C:C, 0)</f>
        <v>#N/A</v>
      </c>
      <c r="M354" s="9">
        <f>MATCH($A354, 'Spells By School'!D:D, 0)</f>
        <v>17</v>
      </c>
      <c r="N354" s="9" t="e">
        <f>MATCH($A354, 'Spells By School'!E:E, 0)</f>
        <v>#N/A</v>
      </c>
      <c r="O354" s="9" t="e">
        <f>MATCH($A354, 'Spells By School'!F:F, 0)</f>
        <v>#N/A</v>
      </c>
      <c r="P354" s="9" t="e">
        <f ca="1">MATCH($A354, 'Spells By School'!G:G, 0)</f>
        <v>#N/A</v>
      </c>
      <c r="Q354" s="9" t="e">
        <f>MATCH($A354, 'Spells By School'!H:H, 0)</f>
        <v>#N/A</v>
      </c>
      <c r="R354" s="9" t="e">
        <f>MATCH($A354, 'Spells By School'!I:I, 0)</f>
        <v>#N/A</v>
      </c>
      <c r="S354" s="9" t="str">
        <f>IF(ISNA($J354), IF(ISNA($K354), IF(ISNA($L354), IF(ISNA($M354), IF(ISNA($N354), IF(ISNA($O354), IF(ISNA($P354), IF(ISNA($Q354), IF(ISNA($R354), "###error###", R$1),Q$1),P$1),O$1),N$1),M$1),L$1),K$1),J$1)</f>
        <v>Transmutation</v>
      </c>
      <c r="T354" s="9" t="str">
        <f>IF(ISNA($J354), IF(ISNA($K354), IF(ISNA($L354), IF(ISNA($M354), IF(ISNA($N354), IF(ISNA($O354), IF(ISNA($P354), IF(ISNA($Q354), IF(ISNA($R354), "###error###", "WM"),"IL"),"NE"),"EN"),"EV"),"TR"),"DI"),"CO"),"AB")</f>
        <v>TR</v>
      </c>
      <c r="U354" s="9">
        <f>IF(ISNA($J354), IF(ISNA($K354), IF(ISNA($L354), IF(ISNA($M354), IF(ISNA($N354), IF(ISNA($O354), IF(ISNA($P354), IF(ISNA($Q354), IF(ISNA($R354), "###error###", MATCH(A354, 'Wand Mapping'!J:J,0)),MATCH(A354, 'Wand Mapping'!I:I,0)),MATCH(A354, 'Wand Mapping'!H:H,0)),MATCH(A354, 'Wand Mapping'!G:G,0)),MATCH(A354, 'Wand Mapping'!F:F,0)),MATCH(A354, 'Wand Mapping'!E:E,0)),MATCH(A354, 'Wand Mapping'!D:D,0)),MATCH(A354, 'Wand Mapping'!C:C,0)),MATCH(A354, 'Wand Mapping'!B:B,0))</f>
        <v>69</v>
      </c>
      <c r="V354" s="9" t="str">
        <f>INDEX('Wand Mapping'!K:K, U354)</f>
        <v>wand_ai_670</v>
      </c>
      <c r="W354" s="9" t="str">
        <f>_xlfn.CONCAT(V354, "_", T354)</f>
        <v>wand_ai_670_TR</v>
      </c>
      <c r="Z354" s="9" t="str">
        <f>IF(ISBLANK(X354), W354, X354)</f>
        <v>wand_ai_670_TR</v>
      </c>
    </row>
    <row r="355" spans="1:26">
      <c r="A355" s="9" t="s">
        <v>123</v>
      </c>
      <c r="B355" s="9" t="s">
        <v>1224</v>
      </c>
      <c r="C355" s="9">
        <v>6</v>
      </c>
      <c r="D355" s="9">
        <v>12</v>
      </c>
      <c r="E355" s="9" t="str">
        <f>_xlfn.CONCAT(B355, RIGHT(_xlfn.CONCAT("0", D355), 2))</f>
        <v>BZ-6V12</v>
      </c>
      <c r="F355" s="9" t="s">
        <v>1195</v>
      </c>
      <c r="G355" s="9" t="s">
        <v>655</v>
      </c>
      <c r="H355" s="9" t="s">
        <v>652</v>
      </c>
      <c r="J355" s="9" t="e">
        <f>MATCH($A355, 'Spells By School'!A:A, 0)</f>
        <v>#N/A</v>
      </c>
      <c r="K355" s="9" t="e">
        <f>MATCH($A355, 'Spells By School'!B:B, 0)</f>
        <v>#N/A</v>
      </c>
      <c r="L355" s="9" t="e">
        <f>MATCH($A355, 'Spells By School'!C:C, 0)</f>
        <v>#N/A</v>
      </c>
      <c r="M355" s="9">
        <f>MATCH($A355, 'Spells By School'!D:D, 0)</f>
        <v>91</v>
      </c>
      <c r="N355" s="9" t="e">
        <f>MATCH($A355, 'Spells By School'!E:E, 0)</f>
        <v>#N/A</v>
      </c>
      <c r="O355" s="9" t="e">
        <f>MATCH($A355, 'Spells By School'!F:F, 0)</f>
        <v>#N/A</v>
      </c>
      <c r="P355" s="9" t="e">
        <f ca="1">MATCH($A355, 'Spells By School'!G:G, 0)</f>
        <v>#N/A</v>
      </c>
      <c r="Q355" s="9" t="e">
        <f>MATCH($A355, 'Spells By School'!H:H, 0)</f>
        <v>#N/A</v>
      </c>
      <c r="R355" s="9" t="e">
        <f>MATCH($A355, 'Spells By School'!I:I, 0)</f>
        <v>#N/A</v>
      </c>
      <c r="S355" s="9" t="str">
        <f>IF(ISNA($J355), IF(ISNA($K355), IF(ISNA($L355), IF(ISNA($M355), IF(ISNA($N355), IF(ISNA($O355), IF(ISNA($P355), IF(ISNA($Q355), IF(ISNA($R355), "###error###", R$1),Q$1),P$1),O$1),N$1),M$1),L$1),K$1),J$1)</f>
        <v>Transmutation</v>
      </c>
      <c r="T355" s="9" t="str">
        <f>IF(ISNA($J355), IF(ISNA($K355), IF(ISNA($L355), IF(ISNA($M355), IF(ISNA($N355), IF(ISNA($O355), IF(ISNA($P355), IF(ISNA($Q355), IF(ISNA($R355), "###error###", "WM"),"IL"),"NE"),"EN"),"EV"),"TR"),"DI"),"CO"),"AB")</f>
        <v>TR</v>
      </c>
      <c r="U355" s="9">
        <f>IF(ISNA($J355), IF(ISNA($K355), IF(ISNA($L355), IF(ISNA($M355), IF(ISNA($N355), IF(ISNA($O355), IF(ISNA($P355), IF(ISNA($Q355), IF(ISNA($R355), "###error###", MATCH(A355, 'Wand Mapping'!J:J,0)),MATCH(A355, 'Wand Mapping'!I:I,0)),MATCH(A355, 'Wand Mapping'!H:H,0)),MATCH(A355, 'Wand Mapping'!G:G,0)),MATCH(A355, 'Wand Mapping'!F:F,0)),MATCH(A355, 'Wand Mapping'!E:E,0)),MATCH(A355, 'Wand Mapping'!D:D,0)),MATCH(A355, 'Wand Mapping'!C:C,0)),MATCH(A355, 'Wand Mapping'!B:B,0))</f>
        <v>22</v>
      </c>
      <c r="V355" s="9" t="str">
        <f>INDEX('Wand Mapping'!K:K, U355)</f>
        <v>wand_ai_200</v>
      </c>
      <c r="W355" s="9" t="str">
        <f>_xlfn.CONCAT(V355, "_", T355)</f>
        <v>wand_ai_200_TR</v>
      </c>
      <c r="Z355" s="9" t="str">
        <f>IF(ISBLANK(X355), W355, X355)</f>
        <v>wand_ai_200_TR</v>
      </c>
    </row>
    <row r="356" spans="1:26">
      <c r="A356" s="9" t="s">
        <v>175</v>
      </c>
      <c r="B356" s="9" t="s">
        <v>1225</v>
      </c>
      <c r="C356" s="9">
        <v>6</v>
      </c>
      <c r="D356" s="9">
        <v>12</v>
      </c>
      <c r="E356" s="9" t="str">
        <f>_xlfn.CONCAT(B356, RIGHT(_xlfn.CONCAT("0", D356), 2))</f>
        <v>BZ-6W12</v>
      </c>
      <c r="F356" s="9" t="s">
        <v>1196</v>
      </c>
      <c r="G356" s="9" t="s">
        <v>655</v>
      </c>
      <c r="H356" s="9" t="s">
        <v>652</v>
      </c>
      <c r="J356" s="9" t="e">
        <f>MATCH($A356, 'Spells By School'!A:A, 0)</f>
        <v>#N/A</v>
      </c>
      <c r="K356" s="9" t="e">
        <f>MATCH($A356, 'Spells By School'!B:B, 0)</f>
        <v>#N/A</v>
      </c>
      <c r="L356" s="9" t="e">
        <f>MATCH($A356, 'Spells By School'!C:C, 0)</f>
        <v>#N/A</v>
      </c>
      <c r="M356" s="9" t="e">
        <f>MATCH($A356, 'Spells By School'!D:D, 0)</f>
        <v>#N/A</v>
      </c>
      <c r="N356" s="9">
        <f>MATCH($A356, 'Spells By School'!E:E, 0)</f>
        <v>11</v>
      </c>
      <c r="O356" s="9" t="e">
        <f>MATCH($A356, 'Spells By School'!F:F, 0)</f>
        <v>#N/A</v>
      </c>
      <c r="P356" s="9" t="e">
        <f ca="1">MATCH($A356, 'Spells By School'!G:G, 0)</f>
        <v>#N/A</v>
      </c>
      <c r="Q356" s="9" t="e">
        <f>MATCH($A356, 'Spells By School'!H:H, 0)</f>
        <v>#N/A</v>
      </c>
      <c r="R356" s="9" t="e">
        <f>MATCH($A356, 'Spells By School'!I:I, 0)</f>
        <v>#N/A</v>
      </c>
      <c r="S356" s="9" t="str">
        <f>IF(ISNA($J356), IF(ISNA($K356), IF(ISNA($L356), IF(ISNA($M356), IF(ISNA($N356), IF(ISNA($O356), IF(ISNA($P356), IF(ISNA($Q356), IF(ISNA($R356), "###error###", R$1),Q$1),P$1),O$1),N$1),M$1),L$1),K$1),J$1)</f>
        <v>Invocation</v>
      </c>
      <c r="T356" s="9" t="str">
        <f>IF(ISNA($J356), IF(ISNA($K356), IF(ISNA($L356), IF(ISNA($M356), IF(ISNA($N356), IF(ISNA($O356), IF(ISNA($P356), IF(ISNA($Q356), IF(ISNA($R356), "###error###", "WM"),"IL"),"NE"),"EN"),"EV"),"TR"),"DI"),"CO"),"AB")</f>
        <v>EV</v>
      </c>
      <c r="U356" s="9">
        <f>IF(ISNA($J356), IF(ISNA($K356), IF(ISNA($L356), IF(ISNA($M356), IF(ISNA($N356), IF(ISNA($O356), IF(ISNA($P356), IF(ISNA($Q356), IF(ISNA($R356), "###error###", MATCH(A356, 'Wand Mapping'!J:J,0)),MATCH(A356, 'Wand Mapping'!I:I,0)),MATCH(A356, 'Wand Mapping'!H:H,0)),MATCH(A356, 'Wand Mapping'!G:G,0)),MATCH(A356, 'Wand Mapping'!F:F,0)),MATCH(A356, 'Wand Mapping'!E:E,0)),MATCH(A356, 'Wand Mapping'!D:D,0)),MATCH(A356, 'Wand Mapping'!C:C,0)),MATCH(A356, 'Wand Mapping'!B:B,0))</f>
        <v>31</v>
      </c>
      <c r="V356" s="9" t="str">
        <f>INDEX('Wand Mapping'!K:K, U356)</f>
        <v>wand_ai_290</v>
      </c>
      <c r="W356" s="9" t="str">
        <f>_xlfn.CONCAT(V356, "_", T356)</f>
        <v>wand_ai_290_EV</v>
      </c>
      <c r="Z356" s="9" t="str">
        <f>IF(ISBLANK(X356), W356, X356)</f>
        <v>wand_ai_290_EV</v>
      </c>
    </row>
    <row r="357" spans="1:26">
      <c r="A357" s="38" t="s">
        <v>359</v>
      </c>
      <c r="B357" s="9" t="s">
        <v>1226</v>
      </c>
      <c r="C357" s="9">
        <v>6</v>
      </c>
      <c r="D357" s="9">
        <v>12</v>
      </c>
      <c r="E357" s="9" t="str">
        <f>_xlfn.CONCAT(B357, RIGHT(_xlfn.CONCAT("0", D357), 2))</f>
        <v>BZ-6X12</v>
      </c>
      <c r="F357" s="9" t="s">
        <v>1197</v>
      </c>
      <c r="G357" s="9" t="s">
        <v>655</v>
      </c>
      <c r="H357" s="9" t="s">
        <v>652</v>
      </c>
      <c r="J357" s="9" t="e">
        <f>MATCH($A357, 'Spells By School'!A:A, 0)</f>
        <v>#N/A</v>
      </c>
      <c r="K357" s="9" t="e">
        <f>MATCH($A357, 'Spells By School'!B:B, 0)</f>
        <v>#N/A</v>
      </c>
      <c r="L357" s="9" t="e">
        <f>MATCH($A357, 'Spells By School'!C:C, 0)</f>
        <v>#N/A</v>
      </c>
      <c r="M357" s="9">
        <f>MATCH($A357, 'Spells By School'!D:D, 0)</f>
        <v>51</v>
      </c>
      <c r="N357" s="9" t="e">
        <f>MATCH($A357, 'Spells By School'!E:E, 0)</f>
        <v>#N/A</v>
      </c>
      <c r="O357" s="9" t="e">
        <f>MATCH($A357, 'Spells By School'!F:F, 0)</f>
        <v>#N/A</v>
      </c>
      <c r="P357" s="9" t="e">
        <f ca="1">MATCH($A357, 'Spells By School'!G:G, 0)</f>
        <v>#N/A</v>
      </c>
      <c r="Q357" s="9" t="e">
        <f>MATCH($A357, 'Spells By School'!H:H, 0)</f>
        <v>#N/A</v>
      </c>
      <c r="R357" s="9" t="e">
        <f>MATCH($A357, 'Spells By School'!I:I, 0)</f>
        <v>#N/A</v>
      </c>
      <c r="S357" s="9" t="str">
        <f>IF(ISNA($J357), IF(ISNA($K357), IF(ISNA($L357), IF(ISNA($M357), IF(ISNA($N357), IF(ISNA($O357), IF(ISNA($P357), IF(ISNA($Q357), IF(ISNA($R357), "###error###", R$1),Q$1),P$1),O$1),N$1),M$1),L$1),K$1),J$1)</f>
        <v>Transmutation</v>
      </c>
      <c r="T357" s="9" t="str">
        <f>IF(ISNA($J357), IF(ISNA($K357), IF(ISNA($L357), IF(ISNA($M357), IF(ISNA($N357), IF(ISNA($O357), IF(ISNA($P357), IF(ISNA($Q357), IF(ISNA($R357), "###error###", "WM"),"IL"),"NE"),"EN"),"EV"),"TR"),"DI"),"CO"),"AB")</f>
        <v>TR</v>
      </c>
      <c r="U357" s="9">
        <f>IF(ISNA($J357), IF(ISNA($K357), IF(ISNA($L357), IF(ISNA($M357), IF(ISNA($N357), IF(ISNA($O357), IF(ISNA($P357), IF(ISNA($Q357), IF(ISNA($R357), "###error###", MATCH(A357, 'Wand Mapping'!J:J,0)),MATCH(A357, 'Wand Mapping'!I:I,0)),MATCH(A357, 'Wand Mapping'!H:H,0)),MATCH(A357, 'Wand Mapping'!G:G,0)),MATCH(A357, 'Wand Mapping'!F:F,0)),MATCH(A357, 'Wand Mapping'!E:E,0)),MATCH(A357, 'Wand Mapping'!D:D,0)),MATCH(A357, 'Wand Mapping'!C:C,0)),MATCH(A357, 'Wand Mapping'!B:B,0))</f>
        <v>59</v>
      </c>
      <c r="V357" s="9" t="str">
        <f>INDEX('Wand Mapping'!K:K, U357)</f>
        <v>wand_ai_570</v>
      </c>
      <c r="W357" s="9" t="str">
        <f>_xlfn.CONCAT(V357, "_", T357)</f>
        <v>wand_ai_570_TR</v>
      </c>
      <c r="Y357" s="9" t="s">
        <v>1988</v>
      </c>
      <c r="Z357" s="9" t="str">
        <f>IF(ISBLANK(X357), W357, X357)</f>
        <v>wand_ai_570_TR</v>
      </c>
    </row>
    <row r="358" spans="1:26">
      <c r="A358" s="9" t="s">
        <v>411</v>
      </c>
      <c r="B358" s="9" t="s">
        <v>1227</v>
      </c>
      <c r="C358" s="9">
        <v>6</v>
      </c>
      <c r="D358" s="9">
        <v>12</v>
      </c>
      <c r="E358" s="9" t="str">
        <f>_xlfn.CONCAT(B358, RIGHT(_xlfn.CONCAT("0", D358), 2))</f>
        <v>BZ-6Y12</v>
      </c>
      <c r="F358" s="9" t="s">
        <v>1198</v>
      </c>
      <c r="G358" s="9" t="s">
        <v>655</v>
      </c>
      <c r="H358" s="9" t="s">
        <v>652</v>
      </c>
      <c r="J358" s="9" t="e">
        <f>MATCH($A358, 'Spells By School'!A:A, 0)</f>
        <v>#N/A</v>
      </c>
      <c r="K358" s="9" t="e">
        <f>MATCH($A358, 'Spells By School'!B:B, 0)</f>
        <v>#N/A</v>
      </c>
      <c r="L358" s="9" t="e">
        <f>MATCH($A358, 'Spells By School'!C:C, 0)</f>
        <v>#N/A</v>
      </c>
      <c r="M358" s="9" t="e">
        <f>MATCH($A358, 'Spells By School'!D:D, 0)</f>
        <v>#N/A</v>
      </c>
      <c r="N358" s="9">
        <f>MATCH($A358, 'Spells By School'!E:E, 0)</f>
        <v>68</v>
      </c>
      <c r="O358" s="9" t="e">
        <f>MATCH($A358, 'Spells By School'!F:F, 0)</f>
        <v>#N/A</v>
      </c>
      <c r="P358" s="9" t="e">
        <f ca="1">MATCH($A358, 'Spells By School'!G:G, 0)</f>
        <v>#N/A</v>
      </c>
      <c r="Q358" s="9" t="e">
        <f>MATCH($A358, 'Spells By School'!H:H, 0)</f>
        <v>#N/A</v>
      </c>
      <c r="R358" s="9" t="e">
        <f>MATCH($A358, 'Spells By School'!I:I, 0)</f>
        <v>#N/A</v>
      </c>
      <c r="S358" s="9" t="str">
        <f>IF(ISNA($J358), IF(ISNA($K358), IF(ISNA($L358), IF(ISNA($M358), IF(ISNA($N358), IF(ISNA($O358), IF(ISNA($P358), IF(ISNA($Q358), IF(ISNA($R358), "###error###", R$1),Q$1),P$1),O$1),N$1),M$1),L$1),K$1),J$1)</f>
        <v>Invocation</v>
      </c>
      <c r="T358" s="9" t="str">
        <f>IF(ISNA($J358), IF(ISNA($K358), IF(ISNA($L358), IF(ISNA($M358), IF(ISNA($N358), IF(ISNA($O358), IF(ISNA($P358), IF(ISNA($Q358), IF(ISNA($R358), "###error###", "WM"),"IL"),"NE"),"EN"),"EV"),"TR"),"DI"),"CO"),"AB")</f>
        <v>EV</v>
      </c>
      <c r="U358" s="9">
        <f>IF(ISNA($J358), IF(ISNA($K358), IF(ISNA($L358), IF(ISNA($M358), IF(ISNA($N358), IF(ISNA($O358), IF(ISNA($P358), IF(ISNA($Q358), IF(ISNA($R358), "###error###", MATCH(A358, 'Wand Mapping'!J:J,0)),MATCH(A358, 'Wand Mapping'!I:I,0)),MATCH(A358, 'Wand Mapping'!H:H,0)),MATCH(A358, 'Wand Mapping'!G:G,0)),MATCH(A358, 'Wand Mapping'!F:F,0)),MATCH(A358, 'Wand Mapping'!E:E,0)),MATCH(A358, 'Wand Mapping'!D:D,0)),MATCH(A358, 'Wand Mapping'!C:C,0)),MATCH(A358, 'Wand Mapping'!B:B,0))</f>
        <v>67</v>
      </c>
      <c r="V358" s="9" t="str">
        <f>INDEX('Wand Mapping'!K:K, U358)</f>
        <v>wand_ai_650</v>
      </c>
      <c r="W358" s="9" t="str">
        <f>_xlfn.CONCAT(V358, "_", T358)</f>
        <v>wand_ai_650_EV</v>
      </c>
      <c r="Z358" s="9" t="str">
        <f>IF(ISBLANK(X358), W358, X358)</f>
        <v>wand_ai_650_EV</v>
      </c>
    </row>
    <row r="359" spans="1:26">
      <c r="A359" s="9" t="s">
        <v>483</v>
      </c>
      <c r="B359" s="9" t="s">
        <v>1228</v>
      </c>
      <c r="C359" s="9">
        <v>6</v>
      </c>
      <c r="D359" s="9">
        <v>12</v>
      </c>
      <c r="E359" s="9" t="str">
        <f>_xlfn.CONCAT(B359, RIGHT(_xlfn.CONCAT("0", D359), 2))</f>
        <v>BZ-6Z12</v>
      </c>
      <c r="F359" s="9" t="s">
        <v>1199</v>
      </c>
      <c r="G359" s="9" t="s">
        <v>655</v>
      </c>
      <c r="H359" s="9" t="s">
        <v>652</v>
      </c>
      <c r="J359" s="9" t="e">
        <f>MATCH($A359, 'Spells By School'!A:A, 0)</f>
        <v>#N/A</v>
      </c>
      <c r="K359" s="9" t="e">
        <f>MATCH($A359, 'Spells By School'!B:B, 0)</f>
        <v>#N/A</v>
      </c>
      <c r="L359" s="9" t="e">
        <f>MATCH($A359, 'Spells By School'!C:C, 0)</f>
        <v>#N/A</v>
      </c>
      <c r="M359" s="9" t="e">
        <f>MATCH($A359, 'Spells By School'!D:D, 0)</f>
        <v>#N/A</v>
      </c>
      <c r="N359" s="9" t="e">
        <f>MATCH($A359, 'Spells By School'!E:E, 0)</f>
        <v>#N/A</v>
      </c>
      <c r="O359" s="9">
        <f>MATCH($A359, 'Spells By School'!F:F, 0)</f>
        <v>46</v>
      </c>
      <c r="P359" s="9" t="e">
        <f ca="1">MATCH($A359, 'Spells By School'!G:G, 0)</f>
        <v>#N/A</v>
      </c>
      <c r="Q359" s="9" t="e">
        <f>MATCH($A359, 'Spells By School'!H:H, 0)</f>
        <v>#N/A</v>
      </c>
      <c r="R359" s="9" t="e">
        <f>MATCH($A359, 'Spells By School'!I:I, 0)</f>
        <v>#N/A</v>
      </c>
      <c r="S359" s="9" t="str">
        <f>IF(ISNA($J359), IF(ISNA($K359), IF(ISNA($L359), IF(ISNA($M359), IF(ISNA($N359), IF(ISNA($O359), IF(ISNA($P359), IF(ISNA($Q359), IF(ISNA($R359), "###error###", R$1),Q$1),P$1),O$1),N$1),M$1),L$1),K$1),J$1)</f>
        <v>Enchantment</v>
      </c>
      <c r="T359" s="9" t="str">
        <f>IF(ISNA($J359), IF(ISNA($K359), IF(ISNA($L359), IF(ISNA($M359), IF(ISNA($N359), IF(ISNA($O359), IF(ISNA($P359), IF(ISNA($Q359), IF(ISNA($R359), "###error###", "WM"),"IL"),"NE"),"EN"),"EV"),"TR"),"DI"),"CO"),"AB")</f>
        <v>EN</v>
      </c>
      <c r="U359" s="9">
        <f>IF(ISNA($J359), IF(ISNA($K359), IF(ISNA($L359), IF(ISNA($M359), IF(ISNA($N359), IF(ISNA($O359), IF(ISNA($P359), IF(ISNA($Q359), IF(ISNA($R359), "###error###", MATCH(A359, 'Wand Mapping'!J:J,0)),MATCH(A359, 'Wand Mapping'!I:I,0)),MATCH(A359, 'Wand Mapping'!H:H,0)),MATCH(A359, 'Wand Mapping'!G:G,0)),MATCH(A359, 'Wand Mapping'!F:F,0)),MATCH(A359, 'Wand Mapping'!E:E,0)),MATCH(A359, 'Wand Mapping'!D:D,0)),MATCH(A359, 'Wand Mapping'!C:C,0)),MATCH(A359, 'Wand Mapping'!B:B,0))</f>
        <v>78</v>
      </c>
      <c r="V359" s="9" t="str">
        <f>INDEX('Wand Mapping'!K:K, U359)</f>
        <v>wand_ai_760</v>
      </c>
      <c r="W359" s="9" t="str">
        <f>_xlfn.CONCAT(V359, "_", T359)</f>
        <v>wand_ai_760_EN</v>
      </c>
      <c r="Z359" s="9" t="str">
        <f>IF(ISBLANK(X359), W359, X359)</f>
        <v>wand_ai_760_EN</v>
      </c>
    </row>
    <row r="360" spans="1:26">
      <c r="A360" s="9" t="s">
        <v>364</v>
      </c>
      <c r="B360" s="9" t="s">
        <v>1273</v>
      </c>
      <c r="C360" s="9">
        <v>7</v>
      </c>
      <c r="D360" s="9">
        <v>14</v>
      </c>
      <c r="E360" s="9" t="str">
        <f>_xlfn.CONCAT(B360, RIGHT(_xlfn.CONCAT("0", D360), 2))</f>
        <v>BZ-7-14</v>
      </c>
      <c r="F360" s="9" t="s">
        <v>1229</v>
      </c>
      <c r="G360" s="9" t="s">
        <v>655</v>
      </c>
      <c r="H360" s="9" t="s">
        <v>652</v>
      </c>
      <c r="J360" s="9">
        <f>MATCH($A360, 'Spells By School'!A:A, 0)</f>
        <v>73</v>
      </c>
      <c r="K360" s="9" t="e">
        <f>MATCH($A360, 'Spells By School'!B:B, 0)</f>
        <v>#N/A</v>
      </c>
      <c r="L360" s="9" t="e">
        <f>MATCH($A360, 'Spells By School'!C:C, 0)</f>
        <v>#N/A</v>
      </c>
      <c r="M360" s="9" t="e">
        <f>MATCH($A360, 'Spells By School'!D:D, 0)</f>
        <v>#N/A</v>
      </c>
      <c r="N360" s="9" t="e">
        <f>MATCH($A360, 'Spells By School'!E:E, 0)</f>
        <v>#N/A</v>
      </c>
      <c r="O360" s="9" t="e">
        <f>MATCH($A360, 'Spells By School'!F:F, 0)</f>
        <v>#N/A</v>
      </c>
      <c r="P360" s="9" t="e">
        <f ca="1">MATCH($A360, 'Spells By School'!G:G, 0)</f>
        <v>#N/A</v>
      </c>
      <c r="Q360" s="9" t="e">
        <f>MATCH($A360, 'Spells By School'!H:H, 0)</f>
        <v>#N/A</v>
      </c>
      <c r="R360" s="9" t="e">
        <f>MATCH($A360, 'Spells By School'!I:I, 0)</f>
        <v>#N/A</v>
      </c>
      <c r="S360" s="9" t="str">
        <f>IF(ISNA($J360), IF(ISNA($K360), IF(ISNA($L360), IF(ISNA($M360), IF(ISNA($N360), IF(ISNA($O360), IF(ISNA($P360), IF(ISNA($Q360), IF(ISNA($R360), "###error###", R$1),Q$1),P$1),O$1),N$1),M$1),L$1),K$1),J$1)</f>
        <v>Abjuration</v>
      </c>
      <c r="T360" s="9" t="str">
        <f>IF(ISNA($J360), IF(ISNA($K360), IF(ISNA($L360), IF(ISNA($M360), IF(ISNA($N360), IF(ISNA($O360), IF(ISNA($P360), IF(ISNA($Q360), IF(ISNA($R360), "###error###", "WM"),"IL"),"NE"),"EN"),"EV"),"TR"),"DI"),"CO"),"AB")</f>
        <v>AB</v>
      </c>
      <c r="U360" s="9">
        <f>IF(ISNA($J360), IF(ISNA($K360), IF(ISNA($L360), IF(ISNA($M360), IF(ISNA($N360), IF(ISNA($O360), IF(ISNA($P360), IF(ISNA($Q360), IF(ISNA($R360), "###error###", MATCH(A360, 'Wand Mapping'!J:J,0)),MATCH(A360, 'Wand Mapping'!I:I,0)),MATCH(A360, 'Wand Mapping'!H:H,0)),MATCH(A360, 'Wand Mapping'!G:G,0)),MATCH(A360, 'Wand Mapping'!F:F,0)),MATCH(A360, 'Wand Mapping'!E:E,0)),MATCH(A360, 'Wand Mapping'!D:D,0)),MATCH(A360, 'Wand Mapping'!C:C,0)),MATCH(A360, 'Wand Mapping'!B:B,0))</f>
        <v>60</v>
      </c>
      <c r="V360" s="9" t="str">
        <f>INDEX('Wand Mapping'!K:K, U360)</f>
        <v>wand_ai_580</v>
      </c>
      <c r="W360" s="9" t="str">
        <f>_xlfn.CONCAT(V360, "_", T360)</f>
        <v>wand_ai_580_AB</v>
      </c>
      <c r="Z360" s="9" t="str">
        <f>IF(ISBLANK(X360), W360, X360)</f>
        <v>wand_ai_580_AB</v>
      </c>
    </row>
    <row r="361" spans="1:26">
      <c r="A361" s="40" t="s">
        <v>308</v>
      </c>
      <c r="B361" s="9" t="s">
        <v>1274</v>
      </c>
      <c r="C361" s="9">
        <v>7</v>
      </c>
      <c r="D361" s="9">
        <v>14</v>
      </c>
      <c r="E361" s="9" t="str">
        <f>_xlfn.CONCAT(B361, RIGHT(_xlfn.CONCAT("0", D361), 2))</f>
        <v>BZ-7!14</v>
      </c>
      <c r="F361" s="9" t="s">
        <v>1230</v>
      </c>
      <c r="G361" s="9" t="s">
        <v>655</v>
      </c>
      <c r="H361" s="9" t="s">
        <v>652</v>
      </c>
      <c r="J361" s="9">
        <f>MATCH($A361, 'Spells By School'!A:A, 0)</f>
        <v>53</v>
      </c>
      <c r="K361" s="9" t="e">
        <f>MATCH($A361, 'Spells By School'!B:B, 0)</f>
        <v>#N/A</v>
      </c>
      <c r="L361" s="9" t="e">
        <f>MATCH($A361, 'Spells By School'!C:C, 0)</f>
        <v>#N/A</v>
      </c>
      <c r="M361" s="9" t="e">
        <f>MATCH($A361, 'Spells By School'!D:D, 0)</f>
        <v>#N/A</v>
      </c>
      <c r="N361" s="9" t="e">
        <f>MATCH($A361, 'Spells By School'!E:E, 0)</f>
        <v>#N/A</v>
      </c>
      <c r="O361" s="9" t="e">
        <f>MATCH($A361, 'Spells By School'!F:F, 0)</f>
        <v>#N/A</v>
      </c>
      <c r="P361" s="9" t="e">
        <f ca="1">MATCH($A361, 'Spells By School'!G:G, 0)</f>
        <v>#N/A</v>
      </c>
      <c r="Q361" s="9" t="e">
        <f>MATCH($A361, 'Spells By School'!H:H, 0)</f>
        <v>#N/A</v>
      </c>
      <c r="R361" s="9" t="e">
        <f>MATCH($A361, 'Spells By School'!I:I, 0)</f>
        <v>#N/A</v>
      </c>
      <c r="S361" s="9" t="str">
        <f>IF(ISNA($J361), IF(ISNA($K361), IF(ISNA($L361), IF(ISNA($M361), IF(ISNA($N361), IF(ISNA($O361), IF(ISNA($P361), IF(ISNA($Q361), IF(ISNA($R361), "###error###", R$1),Q$1),P$1),O$1),N$1),M$1),L$1),K$1),J$1)</f>
        <v>Abjuration</v>
      </c>
      <c r="T361" s="9" t="str">
        <f>IF(ISNA($J361), IF(ISNA($K361), IF(ISNA($L361), IF(ISNA($M361), IF(ISNA($N361), IF(ISNA($O361), IF(ISNA($P361), IF(ISNA($Q361), IF(ISNA($R361), "###error###", "WM"),"IL"),"NE"),"EN"),"EV"),"TR"),"DI"),"CO"),"AB")</f>
        <v>AB</v>
      </c>
      <c r="U361" s="9">
        <f>IF(ISNA($J361), IF(ISNA($K361), IF(ISNA($L361), IF(ISNA($M361), IF(ISNA($N361), IF(ISNA($O361), IF(ISNA($P361), IF(ISNA($Q361), IF(ISNA($R361), "###error###", MATCH(A361, 'Wand Mapping'!J:J,0)),MATCH(A361, 'Wand Mapping'!I:I,0)),MATCH(A361, 'Wand Mapping'!H:H,0)),MATCH(A361, 'Wand Mapping'!G:G,0)),MATCH(A361, 'Wand Mapping'!F:F,0)),MATCH(A361, 'Wand Mapping'!E:E,0)),MATCH(A361, 'Wand Mapping'!D:D,0)),MATCH(A361, 'Wand Mapping'!C:C,0)),MATCH(A361, 'Wand Mapping'!B:B,0))</f>
        <v>51</v>
      </c>
      <c r="V361" s="9" t="str">
        <f>INDEX('Wand Mapping'!K:K, U361)</f>
        <v>wand_ai_490</v>
      </c>
      <c r="W361" s="9" t="str">
        <f>_xlfn.CONCAT(V361, "_", T361)</f>
        <v>wand_ai_490_AB</v>
      </c>
      <c r="Y361" s="9" t="s">
        <v>1953</v>
      </c>
      <c r="Z361" s="9" t="str">
        <f>IF(ISBLANK(X361), W361, X361)</f>
        <v>wand_ai_490_AB</v>
      </c>
    </row>
    <row r="362" spans="1:26">
      <c r="A362" s="9" t="s">
        <v>333</v>
      </c>
      <c r="B362" s="9" t="s">
        <v>1271</v>
      </c>
      <c r="C362" s="9">
        <v>7</v>
      </c>
      <c r="D362" s="9">
        <v>14</v>
      </c>
      <c r="E362" s="9" t="str">
        <f>_xlfn.CONCAT(B362, RIGHT(_xlfn.CONCAT("0", D362), 2))</f>
        <v>BZ-7[14</v>
      </c>
      <c r="F362" s="9" t="s">
        <v>1231</v>
      </c>
      <c r="G362" s="9" t="s">
        <v>655</v>
      </c>
      <c r="H362" s="9" t="s">
        <v>652</v>
      </c>
      <c r="J362" s="9" t="e">
        <f>MATCH($A362, 'Spells By School'!A:A, 0)</f>
        <v>#N/A</v>
      </c>
      <c r="K362" s="9" t="e">
        <f>MATCH($A362, 'Spells By School'!B:B, 0)</f>
        <v>#N/A</v>
      </c>
      <c r="L362" s="9" t="e">
        <f>MATCH($A362, 'Spells By School'!C:C, 0)</f>
        <v>#N/A</v>
      </c>
      <c r="M362" s="9" t="e">
        <f>MATCH($A362, 'Spells By School'!D:D, 0)</f>
        <v>#N/A</v>
      </c>
      <c r="N362" s="9" t="e">
        <f>MATCH($A362, 'Spells By School'!E:E, 0)</f>
        <v>#N/A</v>
      </c>
      <c r="O362" s="9" t="e">
        <f>MATCH($A362, 'Spells By School'!F:F, 0)</f>
        <v>#N/A</v>
      </c>
      <c r="P362" s="9" t="e">
        <f ca="1">MATCH($A362, 'Spells By School'!G:G, 0)</f>
        <v>#N/A</v>
      </c>
      <c r="Q362" s="9">
        <f>MATCH($A362, 'Spells By School'!H:H, 0)</f>
        <v>23</v>
      </c>
      <c r="R362" s="9" t="e">
        <f>MATCH($A362, 'Spells By School'!I:I, 0)</f>
        <v>#N/A</v>
      </c>
      <c r="S362" s="9" t="str">
        <f ca="1">IF(ISNA($J362), IF(ISNA($K362), IF(ISNA($L362), IF(ISNA($M362), IF(ISNA($N362), IF(ISNA($O362), IF(ISNA($P362), IF(ISNA($Q362), IF(ISNA($R362), "###error###", R$1),Q$1),P$1),O$1),N$1),M$1),L$1),K$1),J$1)</f>
        <v>Illusion</v>
      </c>
      <c r="T362" s="9" t="str">
        <f ca="1">IF(ISNA($J362), IF(ISNA($K362), IF(ISNA($L362), IF(ISNA($M362), IF(ISNA($N362), IF(ISNA($O362), IF(ISNA($P362), IF(ISNA($Q362), IF(ISNA($R362), "###error###", "WM"),"IL"),"NE"),"EN"),"EV"),"TR"),"DI"),"CO"),"AB")</f>
        <v>IL</v>
      </c>
      <c r="U362" s="9">
        <f ca="1">IF(ISNA($J362), IF(ISNA($K362), IF(ISNA($L362), IF(ISNA($M362), IF(ISNA($N362), IF(ISNA($O362), IF(ISNA($P362), IF(ISNA($Q362), IF(ISNA($R362), "###error###", MATCH(A362, 'Wand Mapping'!J:J,0)),MATCH(A362, 'Wand Mapping'!I:I,0)),MATCH(A362, 'Wand Mapping'!H:H,0)),MATCH(A362, 'Wand Mapping'!G:G,0)),MATCH(A362, 'Wand Mapping'!F:F,0)),MATCH(A362, 'Wand Mapping'!E:E,0)),MATCH(A362, 'Wand Mapping'!D:D,0)),MATCH(A362, 'Wand Mapping'!C:C,0)),MATCH(A362, 'Wand Mapping'!B:B,0))</f>
        <v>54</v>
      </c>
      <c r="V362" s="9" t="str">
        <f ca="1">INDEX('Wand Mapping'!K:K, U362)</f>
        <v>wand_ai_520</v>
      </c>
      <c r="W362" s="9" t="str">
        <f ca="1">_xlfn.CONCAT(V362, "_", T362)</f>
        <v>wand_ai_520_IL</v>
      </c>
      <c r="Z362" s="9" t="str">
        <f ca="1">IF(ISBLANK(X362), W362, X362)</f>
        <v>wand_ai_520_IL</v>
      </c>
    </row>
    <row r="363" spans="1:26">
      <c r="A363" s="50" t="s">
        <v>533</v>
      </c>
      <c r="B363" s="9" t="s">
        <v>1272</v>
      </c>
      <c r="C363" s="9">
        <v>7</v>
      </c>
      <c r="D363" s="9">
        <v>14</v>
      </c>
      <c r="E363" s="9" t="str">
        <f>_xlfn.CONCAT(B363, RIGHT(_xlfn.CONCAT("0", D363), 2))</f>
        <v>BZ-7]14</v>
      </c>
      <c r="F363" s="9" t="s">
        <v>1232</v>
      </c>
      <c r="G363" s="9" t="s">
        <v>655</v>
      </c>
      <c r="H363" s="9" t="s">
        <v>652</v>
      </c>
      <c r="J363" s="9" t="e">
        <f>MATCH($A363, 'Spells By School'!A:A, 0)</f>
        <v>#N/A</v>
      </c>
      <c r="K363" s="9" t="e">
        <f>MATCH($A363, 'Spells By School'!B:B, 0)</f>
        <v>#N/A</v>
      </c>
      <c r="L363" s="9" t="e">
        <f>MATCH($A363, 'Spells By School'!C:C, 0)</f>
        <v>#N/A</v>
      </c>
      <c r="M363" s="9">
        <f>MATCH($A363, 'Spells By School'!D:D, 0)</f>
        <v>60</v>
      </c>
      <c r="N363" s="9" t="e">
        <f>MATCH($A363, 'Spells By School'!E:E, 0)</f>
        <v>#N/A</v>
      </c>
      <c r="O363" s="9" t="e">
        <f>MATCH($A363, 'Spells By School'!F:F, 0)</f>
        <v>#N/A</v>
      </c>
      <c r="P363" s="9" t="e">
        <f ca="1">MATCH($A363, 'Spells By School'!G:G, 0)</f>
        <v>#N/A</v>
      </c>
      <c r="Q363" s="9" t="e">
        <f>MATCH($A363, 'Spells By School'!H:H, 0)</f>
        <v>#N/A</v>
      </c>
      <c r="R363" s="9" t="e">
        <f>MATCH($A363, 'Spells By School'!I:I, 0)</f>
        <v>#N/A</v>
      </c>
      <c r="S363" s="9" t="str">
        <f>IF(ISNA($J363), IF(ISNA($K363), IF(ISNA($L363), IF(ISNA($M363), IF(ISNA($N363), IF(ISNA($O363), IF(ISNA($P363), IF(ISNA($Q363), IF(ISNA($R363), "###error###", R$1),Q$1),P$1),O$1),N$1),M$1),L$1),K$1),J$1)</f>
        <v>Transmutation</v>
      </c>
      <c r="T363" s="9" t="str">
        <f>IF(ISNA($J363), IF(ISNA($K363), IF(ISNA($L363), IF(ISNA($M363), IF(ISNA($N363), IF(ISNA($O363), IF(ISNA($P363), IF(ISNA($Q363), IF(ISNA($R363), "###error###", "WM"),"IL"),"NE"),"EN"),"EV"),"TR"),"DI"),"CO"),"AB")</f>
        <v>TR</v>
      </c>
      <c r="U363" s="9">
        <f>IF(ISNA($J363), IF(ISNA($K363), IF(ISNA($L363), IF(ISNA($M363), IF(ISNA($N363), IF(ISNA($O363), IF(ISNA($P363), IF(ISNA($Q363), IF(ISNA($R363), "###error###", MATCH(A363, 'Wand Mapping'!J:J,0)),MATCH(A363, 'Wand Mapping'!I:I,0)),MATCH(A363, 'Wand Mapping'!H:H,0)),MATCH(A363, 'Wand Mapping'!G:G,0)),MATCH(A363, 'Wand Mapping'!F:F,0)),MATCH(A363, 'Wand Mapping'!E:E,0)),MATCH(A363, 'Wand Mapping'!D:D,0)),MATCH(A363, 'Wand Mapping'!C:C,0)),MATCH(A363, 'Wand Mapping'!B:B,0))</f>
        <v>85</v>
      </c>
      <c r="V363" s="9" t="str">
        <f>INDEX('Wand Mapping'!K:K, U363)</f>
        <v>wand_ai_830</v>
      </c>
      <c r="W363" s="9" t="str">
        <f>_xlfn.CONCAT(V363, "_", T363)</f>
        <v>wand_ai_830_TR</v>
      </c>
      <c r="Z363" s="9" t="str">
        <f>IF(ISBLANK(X363), W363, X363)</f>
        <v>wand_ai_830_TR</v>
      </c>
    </row>
    <row r="364" spans="1:26">
      <c r="A364" s="9" t="s">
        <v>374</v>
      </c>
      <c r="B364" s="9" t="s">
        <v>1275</v>
      </c>
      <c r="C364" s="9">
        <v>7</v>
      </c>
      <c r="D364" s="9">
        <v>14</v>
      </c>
      <c r="E364" s="9" t="str">
        <f>_xlfn.CONCAT(B364, RIGHT(_xlfn.CONCAT("0", D364), 2))</f>
        <v>BZ-7_14</v>
      </c>
      <c r="F364" s="9" t="s">
        <v>1233</v>
      </c>
      <c r="G364" s="9" t="s">
        <v>655</v>
      </c>
      <c r="H364" s="9" t="s">
        <v>652</v>
      </c>
      <c r="J364" s="9">
        <f>MATCH($A364, 'Spells By School'!A:A, 0)</f>
        <v>29</v>
      </c>
      <c r="K364" s="9" t="e">
        <f>MATCH($A364, 'Spells By School'!B:B, 0)</f>
        <v>#N/A</v>
      </c>
      <c r="L364" s="9" t="e">
        <f>MATCH($A364, 'Spells By School'!C:C, 0)</f>
        <v>#N/A</v>
      </c>
      <c r="M364" s="9" t="e">
        <f>MATCH($A364, 'Spells By School'!D:D, 0)</f>
        <v>#N/A</v>
      </c>
      <c r="N364" s="9" t="e">
        <f>MATCH($A364, 'Spells By School'!E:E, 0)</f>
        <v>#N/A</v>
      </c>
      <c r="O364" s="9" t="e">
        <f>MATCH($A364, 'Spells By School'!F:F, 0)</f>
        <v>#N/A</v>
      </c>
      <c r="P364" s="9" t="e">
        <f ca="1">MATCH($A364, 'Spells By School'!G:G, 0)</f>
        <v>#N/A</v>
      </c>
      <c r="Q364" s="9" t="e">
        <f>MATCH($A364, 'Spells By School'!H:H, 0)</f>
        <v>#N/A</v>
      </c>
      <c r="R364" s="9" t="e">
        <f>MATCH($A364, 'Spells By School'!I:I, 0)</f>
        <v>#N/A</v>
      </c>
      <c r="S364" s="9" t="str">
        <f>IF(ISNA($J364), IF(ISNA($K364), IF(ISNA($L364), IF(ISNA($M364), IF(ISNA($N364), IF(ISNA($O364), IF(ISNA($P364), IF(ISNA($Q364), IF(ISNA($R364), "###error###", R$1),Q$1),P$1),O$1),N$1),M$1),L$1),K$1),J$1)</f>
        <v>Abjuration</v>
      </c>
      <c r="T364" s="9" t="str">
        <f>IF(ISNA($J364), IF(ISNA($K364), IF(ISNA($L364), IF(ISNA($M364), IF(ISNA($N364), IF(ISNA($O364), IF(ISNA($P364), IF(ISNA($Q364), IF(ISNA($R364), "###error###", "WM"),"IL"),"NE"),"EN"),"EV"),"TR"),"DI"),"CO"),"AB")</f>
        <v>AB</v>
      </c>
      <c r="U364" s="9">
        <f>IF(ISNA($J364), IF(ISNA($K364), IF(ISNA($L364), IF(ISNA($M364), IF(ISNA($N364), IF(ISNA($O364), IF(ISNA($P364), IF(ISNA($Q364), IF(ISNA($R364), "###error###", MATCH(A364, 'Wand Mapping'!J:J,0)),MATCH(A364, 'Wand Mapping'!I:I,0)),MATCH(A364, 'Wand Mapping'!H:H,0)),MATCH(A364, 'Wand Mapping'!G:G,0)),MATCH(A364, 'Wand Mapping'!F:F,0)),MATCH(A364, 'Wand Mapping'!E:E,0)),MATCH(A364, 'Wand Mapping'!D:D,0)),MATCH(A364, 'Wand Mapping'!C:C,0)),MATCH(A364, 'Wand Mapping'!B:B,0))</f>
        <v>62</v>
      </c>
      <c r="V364" s="9" t="str">
        <f>INDEX('Wand Mapping'!K:K, U364)</f>
        <v>wand_ai_600</v>
      </c>
      <c r="W364" s="9" t="str">
        <f>_xlfn.CONCAT(V364, "_", T364)</f>
        <v>wand_ai_600_AB</v>
      </c>
      <c r="Z364" s="9" t="str">
        <f>IF(ISBLANK(X364), W364, X364)</f>
        <v>wand_ai_600_AB</v>
      </c>
    </row>
    <row r="365" spans="1:26">
      <c r="A365" s="9" t="s">
        <v>242</v>
      </c>
      <c r="B365" s="9" t="s">
        <v>761</v>
      </c>
      <c r="C365" s="9">
        <v>7</v>
      </c>
      <c r="D365" s="9">
        <v>14</v>
      </c>
      <c r="E365" s="9" t="str">
        <f>_xlfn.CONCAT(B365, RIGHT(_xlfn.CONCAT("0", D365), 2))</f>
        <v>BZ-7014</v>
      </c>
      <c r="F365" s="9" t="s">
        <v>1234</v>
      </c>
      <c r="G365" s="9" t="s">
        <v>655</v>
      </c>
      <c r="H365" s="9" t="s">
        <v>652</v>
      </c>
      <c r="J365" s="9" t="e">
        <f>MATCH($A365, 'Spells By School'!A:A, 0)</f>
        <v>#N/A</v>
      </c>
      <c r="K365" s="9">
        <f>MATCH($A365, 'Spells By School'!B:B, 0)</f>
        <v>8</v>
      </c>
      <c r="L365" s="9" t="e">
        <f>MATCH($A365, 'Spells By School'!C:C, 0)</f>
        <v>#N/A</v>
      </c>
      <c r="M365" s="9" t="e">
        <f>MATCH($A365, 'Spells By School'!D:D, 0)</f>
        <v>#N/A</v>
      </c>
      <c r="N365" s="9" t="e">
        <f>MATCH($A365, 'Spells By School'!E:E, 0)</f>
        <v>#N/A</v>
      </c>
      <c r="O365" s="9" t="e">
        <f>MATCH($A365, 'Spells By School'!F:F, 0)</f>
        <v>#N/A</v>
      </c>
      <c r="P365" s="9" t="e">
        <f ca="1">MATCH($A365, 'Spells By School'!G:G, 0)</f>
        <v>#N/A</v>
      </c>
      <c r="Q365" s="9" t="e">
        <f>MATCH($A365, 'Spells By School'!H:H, 0)</f>
        <v>#N/A</v>
      </c>
      <c r="R365" s="9" t="e">
        <f>MATCH($A365, 'Spells By School'!I:I, 0)</f>
        <v>#N/A</v>
      </c>
      <c r="S365" s="9" t="str">
        <f>IF(ISNA($J365), IF(ISNA($K365), IF(ISNA($L365), IF(ISNA($M365), IF(ISNA($N365), IF(ISNA($O365), IF(ISNA($P365), IF(ISNA($Q365), IF(ISNA($R365), "###error###", R$1),Q$1),P$1),O$1),N$1),M$1),L$1),K$1),J$1)</f>
        <v>Conjuration</v>
      </c>
      <c r="T365" s="9" t="str">
        <f>IF(ISNA($J365), IF(ISNA($K365), IF(ISNA($L365), IF(ISNA($M365), IF(ISNA($N365), IF(ISNA($O365), IF(ISNA($P365), IF(ISNA($Q365), IF(ISNA($R365), "###error###", "WM"),"IL"),"NE"),"EN"),"EV"),"TR"),"DI"),"CO"),"AB")</f>
        <v>CO</v>
      </c>
      <c r="U365" s="9">
        <f>IF(ISNA($J365), IF(ISNA($K365), IF(ISNA($L365), IF(ISNA($M365), IF(ISNA($N365), IF(ISNA($O365), IF(ISNA($P365), IF(ISNA($Q365), IF(ISNA($R365), "###error###", MATCH(A365, 'Wand Mapping'!J:J,0)),MATCH(A365, 'Wand Mapping'!I:I,0)),MATCH(A365, 'Wand Mapping'!H:H,0)),MATCH(A365, 'Wand Mapping'!G:G,0)),MATCH(A365, 'Wand Mapping'!F:F,0)),MATCH(A365, 'Wand Mapping'!E:E,0)),MATCH(A365, 'Wand Mapping'!D:D,0)),MATCH(A365, 'Wand Mapping'!C:C,0)),MATCH(A365, 'Wand Mapping'!B:B,0))</f>
        <v>42</v>
      </c>
      <c r="V365" s="9" t="str">
        <f>INDEX('Wand Mapping'!K:K, U365)</f>
        <v>wand_ai_400</v>
      </c>
      <c r="W365" s="9" t="str">
        <f>_xlfn.CONCAT(V365, "_", T365)</f>
        <v>wand_ai_400_CO</v>
      </c>
      <c r="Z365" s="9" t="str">
        <f>IF(ISBLANK(X365), W365, X365)</f>
        <v>wand_ai_400_CO</v>
      </c>
    </row>
    <row r="366" spans="1:26">
      <c r="A366" s="9" t="s">
        <v>197</v>
      </c>
      <c r="B366" s="9" t="s">
        <v>762</v>
      </c>
      <c r="C366" s="9">
        <v>7</v>
      </c>
      <c r="D366" s="9">
        <v>14</v>
      </c>
      <c r="E366" s="9" t="str">
        <f>_xlfn.CONCAT(B366, RIGHT(_xlfn.CONCAT("0", D366), 2))</f>
        <v>BZ-7114</v>
      </c>
      <c r="F366" s="9" t="s">
        <v>1235</v>
      </c>
      <c r="G366" s="9" t="s">
        <v>655</v>
      </c>
      <c r="H366" s="9" t="s">
        <v>652</v>
      </c>
      <c r="J366" s="9">
        <f>MATCH($A366, 'Spells By School'!A:A, 0)</f>
        <v>30</v>
      </c>
      <c r="K366" s="9" t="e">
        <f>MATCH($A366, 'Spells By School'!B:B, 0)</f>
        <v>#N/A</v>
      </c>
      <c r="L366" s="9" t="e">
        <f>MATCH($A366, 'Spells By School'!C:C, 0)</f>
        <v>#N/A</v>
      </c>
      <c r="M366" s="9" t="e">
        <f>MATCH($A366, 'Spells By School'!D:D, 0)</f>
        <v>#N/A</v>
      </c>
      <c r="N366" s="9" t="e">
        <f>MATCH($A366, 'Spells By School'!E:E, 0)</f>
        <v>#N/A</v>
      </c>
      <c r="O366" s="9" t="e">
        <f>MATCH($A366, 'Spells By School'!F:F, 0)</f>
        <v>#N/A</v>
      </c>
      <c r="P366" s="9" t="e">
        <f ca="1">MATCH($A366, 'Spells By School'!G:G, 0)</f>
        <v>#N/A</v>
      </c>
      <c r="Q366" s="9" t="e">
        <f>MATCH($A366, 'Spells By School'!H:H, 0)</f>
        <v>#N/A</v>
      </c>
      <c r="R366" s="9" t="e">
        <f>MATCH($A366, 'Spells By School'!I:I, 0)</f>
        <v>#N/A</v>
      </c>
      <c r="S366" s="9" t="str">
        <f>IF(ISNA($J366), IF(ISNA($K366), IF(ISNA($L366), IF(ISNA($M366), IF(ISNA($N366), IF(ISNA($O366), IF(ISNA($P366), IF(ISNA($Q366), IF(ISNA($R366), "###error###", R$1),Q$1),P$1),O$1),N$1),M$1),L$1),K$1),J$1)</f>
        <v>Abjuration</v>
      </c>
      <c r="T366" s="9" t="str">
        <f>IF(ISNA($J366), IF(ISNA($K366), IF(ISNA($L366), IF(ISNA($M366), IF(ISNA($N366), IF(ISNA($O366), IF(ISNA($P366), IF(ISNA($Q366), IF(ISNA($R366), "###error###", "WM"),"IL"),"NE"),"EN"),"EV"),"TR"),"DI"),"CO"),"AB")</f>
        <v>AB</v>
      </c>
      <c r="U366" s="9">
        <f>IF(ISNA($J366), IF(ISNA($K366), IF(ISNA($L366), IF(ISNA($M366), IF(ISNA($N366), IF(ISNA($O366), IF(ISNA($P366), IF(ISNA($Q366), IF(ISNA($R366), "###error###", MATCH(A366, 'Wand Mapping'!J:J,0)),MATCH(A366, 'Wand Mapping'!I:I,0)),MATCH(A366, 'Wand Mapping'!H:H,0)),MATCH(A366, 'Wand Mapping'!G:G,0)),MATCH(A366, 'Wand Mapping'!F:F,0)),MATCH(A366, 'Wand Mapping'!E:E,0)),MATCH(A366, 'Wand Mapping'!D:D,0)),MATCH(A366, 'Wand Mapping'!C:C,0)),MATCH(A366, 'Wand Mapping'!B:B,0))</f>
        <v>35</v>
      </c>
      <c r="V366" s="9" t="str">
        <f>INDEX('Wand Mapping'!K:K, U366)</f>
        <v>wand_ai_330</v>
      </c>
      <c r="W366" s="9" t="str">
        <f>_xlfn.CONCAT(V366, "_", T366)</f>
        <v>wand_ai_330_AB</v>
      </c>
      <c r="Z366" s="9" t="str">
        <f>IF(ISBLANK(X366), W366, X366)</f>
        <v>wand_ai_330_AB</v>
      </c>
    </row>
    <row r="367" spans="1:26">
      <c r="A367" s="9" t="s">
        <v>353</v>
      </c>
      <c r="B367" s="9" t="s">
        <v>763</v>
      </c>
      <c r="C367" s="9">
        <v>7</v>
      </c>
      <c r="D367" s="9">
        <v>14</v>
      </c>
      <c r="E367" s="9" t="str">
        <f>_xlfn.CONCAT(B367, RIGHT(_xlfn.CONCAT("0", D367), 2))</f>
        <v>BZ-7214</v>
      </c>
      <c r="F367" s="9" t="s">
        <v>1236</v>
      </c>
      <c r="G367" s="9" t="s">
        <v>655</v>
      </c>
      <c r="H367" s="9" t="s">
        <v>652</v>
      </c>
      <c r="J367" s="9" t="e">
        <f>MATCH($A367, 'Spells By School'!A:A, 0)</f>
        <v>#N/A</v>
      </c>
      <c r="K367" s="9" t="e">
        <f>MATCH($A367, 'Spells By School'!B:B, 0)</f>
        <v>#N/A</v>
      </c>
      <c r="L367" s="9" t="e">
        <f>MATCH($A367, 'Spells By School'!C:C, 0)</f>
        <v>#N/A</v>
      </c>
      <c r="M367" s="9" t="e">
        <f>MATCH($A367, 'Spells By School'!D:D, 0)</f>
        <v>#N/A</v>
      </c>
      <c r="N367" s="9">
        <f>MATCH($A367, 'Spells By School'!E:E, 0)</f>
        <v>69</v>
      </c>
      <c r="O367" s="9" t="e">
        <f>MATCH($A367, 'Spells By School'!F:F, 0)</f>
        <v>#N/A</v>
      </c>
      <c r="P367" s="9" t="e">
        <f ca="1">MATCH($A367, 'Spells By School'!G:G, 0)</f>
        <v>#N/A</v>
      </c>
      <c r="Q367" s="9" t="e">
        <f>MATCH($A367, 'Spells By School'!H:H, 0)</f>
        <v>#N/A</v>
      </c>
      <c r="R367" s="9" t="e">
        <f>MATCH($A367, 'Spells By School'!I:I, 0)</f>
        <v>#N/A</v>
      </c>
      <c r="S367" s="9" t="str">
        <f>IF(ISNA($J367), IF(ISNA($K367), IF(ISNA($L367), IF(ISNA($M367), IF(ISNA($N367), IF(ISNA($O367), IF(ISNA($P367), IF(ISNA($Q367), IF(ISNA($R367), "###error###", R$1),Q$1),P$1),O$1),N$1),M$1),L$1),K$1),J$1)</f>
        <v>Invocation</v>
      </c>
      <c r="T367" s="9" t="str">
        <f>IF(ISNA($J367), IF(ISNA($K367), IF(ISNA($L367), IF(ISNA($M367), IF(ISNA($N367), IF(ISNA($O367), IF(ISNA($P367), IF(ISNA($Q367), IF(ISNA($R367), "###error###", "WM"),"IL"),"NE"),"EN"),"EV"),"TR"),"DI"),"CO"),"AB")</f>
        <v>EV</v>
      </c>
      <c r="U367" s="9">
        <f>IF(ISNA($J367), IF(ISNA($K367), IF(ISNA($L367), IF(ISNA($M367), IF(ISNA($N367), IF(ISNA($O367), IF(ISNA($P367), IF(ISNA($Q367), IF(ISNA($R367), "###error###", MATCH(A367, 'Wand Mapping'!J:J,0)),MATCH(A367, 'Wand Mapping'!I:I,0)),MATCH(A367, 'Wand Mapping'!H:H,0)),MATCH(A367, 'Wand Mapping'!G:G,0)),MATCH(A367, 'Wand Mapping'!F:F,0)),MATCH(A367, 'Wand Mapping'!E:E,0)),MATCH(A367, 'Wand Mapping'!D:D,0)),MATCH(A367, 'Wand Mapping'!C:C,0)),MATCH(A367, 'Wand Mapping'!B:B,0))</f>
        <v>58</v>
      </c>
      <c r="V367" s="9" t="str">
        <f>INDEX('Wand Mapping'!K:K, U367)</f>
        <v>wand_ai_560</v>
      </c>
      <c r="W367" s="9" t="str">
        <f>_xlfn.CONCAT(V367, "_", T367)</f>
        <v>wand_ai_560_EV</v>
      </c>
      <c r="Z367" s="9" t="str">
        <f>IF(ISBLANK(X367), W367, X367)</f>
        <v>wand_ai_560_EV</v>
      </c>
    </row>
    <row r="368" spans="1:26">
      <c r="A368" s="9" t="s">
        <v>76</v>
      </c>
      <c r="B368" s="9" t="s">
        <v>764</v>
      </c>
      <c r="C368" s="9">
        <v>7</v>
      </c>
      <c r="D368" s="9">
        <v>14</v>
      </c>
      <c r="E368" s="9" t="str">
        <f>_xlfn.CONCAT(B368, RIGHT(_xlfn.CONCAT("0", D368), 2))</f>
        <v>BZ-7314</v>
      </c>
      <c r="F368" s="9" t="s">
        <v>1237</v>
      </c>
      <c r="G368" s="9" t="s">
        <v>655</v>
      </c>
      <c r="H368" s="9" t="s">
        <v>652</v>
      </c>
      <c r="J368" s="9" t="e">
        <f>MATCH($A368, 'Spells By School'!A:A, 0)</f>
        <v>#N/A</v>
      </c>
      <c r="K368" s="9" t="e">
        <f>MATCH($A368, 'Spells By School'!B:B, 0)</f>
        <v>#N/A</v>
      </c>
      <c r="L368" s="9" t="e">
        <f>MATCH($A368, 'Spells By School'!C:C, 0)</f>
        <v>#N/A</v>
      </c>
      <c r="M368" s="9">
        <f>MATCH($A368, 'Spells By School'!D:D, 0)</f>
        <v>70</v>
      </c>
      <c r="N368" s="9" t="e">
        <f>MATCH($A368, 'Spells By School'!E:E, 0)</f>
        <v>#N/A</v>
      </c>
      <c r="O368" s="9" t="e">
        <f>MATCH($A368, 'Spells By School'!F:F, 0)</f>
        <v>#N/A</v>
      </c>
      <c r="P368" s="9" t="e">
        <f ca="1">MATCH($A368, 'Spells By School'!G:G, 0)</f>
        <v>#N/A</v>
      </c>
      <c r="Q368" s="9" t="e">
        <f>MATCH($A368, 'Spells By School'!H:H, 0)</f>
        <v>#N/A</v>
      </c>
      <c r="R368" s="9" t="e">
        <f>MATCH($A368, 'Spells By School'!I:I, 0)</f>
        <v>#N/A</v>
      </c>
      <c r="S368" s="9" t="str">
        <f>IF(ISNA($J368), IF(ISNA($K368), IF(ISNA($L368), IF(ISNA($M368), IF(ISNA($N368), IF(ISNA($O368), IF(ISNA($P368), IF(ISNA($Q368), IF(ISNA($R368), "###error###", R$1),Q$1),P$1),O$1),N$1),M$1),L$1),K$1),J$1)</f>
        <v>Transmutation</v>
      </c>
      <c r="T368" s="9" t="str">
        <f>IF(ISNA($J368), IF(ISNA($K368), IF(ISNA($L368), IF(ISNA($M368), IF(ISNA($N368), IF(ISNA($O368), IF(ISNA($P368), IF(ISNA($Q368), IF(ISNA($R368), "###error###", "WM"),"IL"),"NE"),"EN"),"EV"),"TR"),"DI"),"CO"),"AB")</f>
        <v>TR</v>
      </c>
      <c r="U368" s="9">
        <f>IF(ISNA($J368), IF(ISNA($K368), IF(ISNA($L368), IF(ISNA($M368), IF(ISNA($N368), IF(ISNA($O368), IF(ISNA($P368), IF(ISNA($Q368), IF(ISNA($R368), "###error###", MATCH(A368, 'Wand Mapping'!J:J,0)),MATCH(A368, 'Wand Mapping'!I:I,0)),MATCH(A368, 'Wand Mapping'!H:H,0)),MATCH(A368, 'Wand Mapping'!G:G,0)),MATCH(A368, 'Wand Mapping'!F:F,0)),MATCH(A368, 'Wand Mapping'!E:E,0)),MATCH(A368, 'Wand Mapping'!D:D,0)),MATCH(A368, 'Wand Mapping'!C:C,0)),MATCH(A368, 'Wand Mapping'!B:B,0))</f>
        <v>14</v>
      </c>
      <c r="V368" s="9" t="str">
        <f>INDEX('Wand Mapping'!K:K, U368)</f>
        <v>wand_ai_120</v>
      </c>
      <c r="W368" s="9" t="str">
        <f>_xlfn.CONCAT(V368, "_", T368)</f>
        <v>wand_ai_120_TR</v>
      </c>
      <c r="Z368" s="9" t="str">
        <f>IF(ISBLANK(X368), W368, X368)</f>
        <v>wand_ai_120_TR</v>
      </c>
    </row>
    <row r="369" spans="1:26">
      <c r="A369" s="9" t="s">
        <v>40</v>
      </c>
      <c r="B369" s="9" t="s">
        <v>765</v>
      </c>
      <c r="C369" s="9">
        <v>7</v>
      </c>
      <c r="D369" s="9">
        <v>14</v>
      </c>
      <c r="E369" s="9" t="str">
        <f>_xlfn.CONCAT(B369, RIGHT(_xlfn.CONCAT("0", D369), 2))</f>
        <v>BZ-7414</v>
      </c>
      <c r="F369" s="9" t="s">
        <v>1238</v>
      </c>
      <c r="G369" s="9" t="s">
        <v>655</v>
      </c>
      <c r="H369" s="9" t="s">
        <v>652</v>
      </c>
      <c r="J369" s="9" t="e">
        <f>MATCH($A369, 'Spells By School'!A:A, 0)</f>
        <v>#N/A</v>
      </c>
      <c r="K369" s="9" t="e">
        <f>MATCH($A369, 'Spells By School'!B:B, 0)</f>
        <v>#N/A</v>
      </c>
      <c r="L369" s="9" t="e">
        <f>MATCH($A369, 'Spells By School'!C:C, 0)</f>
        <v>#N/A</v>
      </c>
      <c r="M369" s="9" t="e">
        <f>MATCH($A369, 'Spells By School'!D:D, 0)</f>
        <v>#N/A</v>
      </c>
      <c r="N369" s="9">
        <f>MATCH($A369, 'Spells By School'!E:E, 0)</f>
        <v>20</v>
      </c>
      <c r="O369" s="9" t="e">
        <f>MATCH($A369, 'Spells By School'!F:F, 0)</f>
        <v>#N/A</v>
      </c>
      <c r="P369" s="9" t="e">
        <f ca="1">MATCH($A369, 'Spells By School'!G:G, 0)</f>
        <v>#N/A</v>
      </c>
      <c r="Q369" s="9" t="e">
        <f>MATCH($A369, 'Spells By School'!H:H, 0)</f>
        <v>#N/A</v>
      </c>
      <c r="R369" s="9" t="e">
        <f>MATCH($A369, 'Spells By School'!I:I, 0)</f>
        <v>#N/A</v>
      </c>
      <c r="S369" s="9" t="str">
        <f>IF(ISNA($J369), IF(ISNA($K369), IF(ISNA($L369), IF(ISNA($M369), IF(ISNA($N369), IF(ISNA($O369), IF(ISNA($P369), IF(ISNA($Q369), IF(ISNA($R369), "###error###", R$1),Q$1),P$1),O$1),N$1),M$1),L$1),K$1),J$1)</f>
        <v>Invocation</v>
      </c>
      <c r="T369" s="9" t="str">
        <f>IF(ISNA($J369), IF(ISNA($K369), IF(ISNA($L369), IF(ISNA($M369), IF(ISNA($N369), IF(ISNA($O369), IF(ISNA($P369), IF(ISNA($Q369), IF(ISNA($R369), "###error###", "WM"),"IL"),"NE"),"EN"),"EV"),"TR"),"DI"),"CO"),"AB")</f>
        <v>EV</v>
      </c>
      <c r="U369" s="9">
        <f>IF(ISNA($J369), IF(ISNA($K369), IF(ISNA($L369), IF(ISNA($M369), IF(ISNA($N369), IF(ISNA($O369), IF(ISNA($P369), IF(ISNA($Q369), IF(ISNA($R369), "###error###", MATCH(A369, 'Wand Mapping'!J:J,0)),MATCH(A369, 'Wand Mapping'!I:I,0)),MATCH(A369, 'Wand Mapping'!H:H,0)),MATCH(A369, 'Wand Mapping'!G:G,0)),MATCH(A369, 'Wand Mapping'!F:F,0)),MATCH(A369, 'Wand Mapping'!E:E,0)),MATCH(A369, 'Wand Mapping'!D:D,0)),MATCH(A369, 'Wand Mapping'!C:C,0)),MATCH(A369, 'Wand Mapping'!B:B,0))</f>
        <v>8</v>
      </c>
      <c r="V369" s="9" t="str">
        <f>INDEX('Wand Mapping'!K:K, U369)</f>
        <v>wand_ai_060</v>
      </c>
      <c r="W369" s="9" t="str">
        <f>_xlfn.CONCAT(V369, "_", T369)</f>
        <v>wand_ai_060_EV</v>
      </c>
      <c r="Z369" s="9" t="str">
        <f>IF(ISBLANK(X369), W369, X369)</f>
        <v>wand_ai_060_EV</v>
      </c>
    </row>
    <row r="370" spans="1:26">
      <c r="A370" s="31" t="s">
        <v>120</v>
      </c>
      <c r="B370" s="9" t="s">
        <v>766</v>
      </c>
      <c r="C370" s="9">
        <v>7</v>
      </c>
      <c r="D370" s="9">
        <v>14</v>
      </c>
      <c r="E370" s="9" t="str">
        <f>_xlfn.CONCAT(B370, RIGHT(_xlfn.CONCAT("0", D370), 2))</f>
        <v>BZ-7514</v>
      </c>
      <c r="F370" s="9" t="s">
        <v>1239</v>
      </c>
      <c r="G370" s="9" t="s">
        <v>655</v>
      </c>
      <c r="H370" s="9" t="s">
        <v>652</v>
      </c>
      <c r="J370" s="9" t="e">
        <f>MATCH($A370, 'Spells By School'!A:A, 0)</f>
        <v>#N/A</v>
      </c>
      <c r="K370" s="9" t="e">
        <f>MATCH($A370, 'Spells By School'!B:B, 0)</f>
        <v>#N/A</v>
      </c>
      <c r="L370" s="9" t="e">
        <f>MATCH($A370, 'Spells By School'!C:C, 0)</f>
        <v>#N/A</v>
      </c>
      <c r="M370" s="9" t="e">
        <f>MATCH($A370, 'Spells By School'!D:D, 0)</f>
        <v>#N/A</v>
      </c>
      <c r="N370" s="9" t="e">
        <f>MATCH($A370, 'Spells By School'!E:E, 0)</f>
        <v>#N/A</v>
      </c>
      <c r="O370" s="9" t="e">
        <f>MATCH($A370, 'Spells By School'!F:F, 0)</f>
        <v>#N/A</v>
      </c>
      <c r="P370" s="9">
        <f ca="1">MATCH($A370, 'Spells By School'!G:G, 0)</f>
        <v>31</v>
      </c>
      <c r="Q370" s="9" t="e">
        <f>MATCH($A370, 'Spells By School'!H:H, 0)</f>
        <v>#N/A</v>
      </c>
      <c r="R370" s="9" t="e">
        <f>MATCH($A370, 'Spells By School'!I:I, 0)</f>
        <v>#N/A</v>
      </c>
      <c r="S370" s="9" t="str">
        <f ca="1">IF(ISNA($J370), IF(ISNA($K370), IF(ISNA($L370), IF(ISNA($M370), IF(ISNA($N370), IF(ISNA($O370), IF(ISNA($P370), IF(ISNA($Q370), IF(ISNA($R370), "###error###", R$1),Q$1),P$1),O$1),N$1),M$1),L$1),K$1),J$1)</f>
        <v>Necromancy</v>
      </c>
      <c r="T370" s="9" t="str">
        <f ca="1">IF(ISNA($J370), IF(ISNA($K370), IF(ISNA($L370), IF(ISNA($M370), IF(ISNA($N370), IF(ISNA($O370), IF(ISNA($P370), IF(ISNA($Q370), IF(ISNA($R370), "###error###", "WM"),"IL"),"NE"),"EN"),"EV"),"TR"),"DI"),"CO"),"AB")</f>
        <v>NE</v>
      </c>
      <c r="U370" s="9">
        <f ca="1">IF(ISNA($J370), IF(ISNA($K370), IF(ISNA($L370), IF(ISNA($M370), IF(ISNA($N370), IF(ISNA($O370), IF(ISNA($P370), IF(ISNA($Q370), IF(ISNA($R370), "###error###", MATCH(A370, 'Wand Mapping'!J:J,0)),MATCH(A370, 'Wand Mapping'!I:I,0)),MATCH(A370, 'Wand Mapping'!H:H,0)),MATCH(A370, 'Wand Mapping'!G:G,0)),MATCH(A370, 'Wand Mapping'!F:F,0)),MATCH(A370, 'Wand Mapping'!E:E,0)),MATCH(A370, 'Wand Mapping'!D:D,0)),MATCH(A370, 'Wand Mapping'!C:C,0)),MATCH(A370, 'Wand Mapping'!B:B,0))</f>
        <v>21</v>
      </c>
      <c r="V370" s="9" t="str">
        <f ca="1">INDEX('Wand Mapping'!K:K, U370)</f>
        <v>wand_ai_190</v>
      </c>
      <c r="W370" s="9" t="str">
        <f ca="1">_xlfn.CONCAT(V370, "_", T370)</f>
        <v>wand_ai_190_NE</v>
      </c>
      <c r="Z370" s="9" t="str">
        <f ca="1">IF(ISBLANK(X370), W370, X370)</f>
        <v>wand_ai_190_NE</v>
      </c>
    </row>
    <row r="371" spans="1:26">
      <c r="A371" s="9" t="s">
        <v>289</v>
      </c>
      <c r="B371" s="9" t="s">
        <v>767</v>
      </c>
      <c r="C371" s="9">
        <v>7</v>
      </c>
      <c r="D371" s="9">
        <v>14</v>
      </c>
      <c r="E371" s="9" t="str">
        <f>_xlfn.CONCAT(B371, RIGHT(_xlfn.CONCAT("0", D371), 2))</f>
        <v>BZ-7614</v>
      </c>
      <c r="F371" s="9" t="s">
        <v>1240</v>
      </c>
      <c r="G371" s="9" t="s">
        <v>655</v>
      </c>
      <c r="H371" s="9" t="s">
        <v>652</v>
      </c>
      <c r="J371" s="9" t="e">
        <f>MATCH($A371, 'Spells By School'!A:A, 0)</f>
        <v>#N/A</v>
      </c>
      <c r="K371" s="9">
        <f>MATCH($A371, 'Spells By School'!B:B, 0)</f>
        <v>63</v>
      </c>
      <c r="L371" s="9" t="e">
        <f>MATCH($A371, 'Spells By School'!C:C, 0)</f>
        <v>#N/A</v>
      </c>
      <c r="M371" s="9" t="e">
        <f>MATCH($A371, 'Spells By School'!D:D, 0)</f>
        <v>#N/A</v>
      </c>
      <c r="N371" s="9" t="e">
        <f>MATCH($A371, 'Spells By School'!E:E, 0)</f>
        <v>#N/A</v>
      </c>
      <c r="O371" s="9" t="e">
        <f>MATCH($A371, 'Spells By School'!F:F, 0)</f>
        <v>#N/A</v>
      </c>
      <c r="P371" s="9" t="e">
        <f ca="1">MATCH($A371, 'Spells By School'!G:G, 0)</f>
        <v>#N/A</v>
      </c>
      <c r="Q371" s="9" t="e">
        <f>MATCH($A371, 'Spells By School'!H:H, 0)</f>
        <v>#N/A</v>
      </c>
      <c r="R371" s="9" t="e">
        <f>MATCH($A371, 'Spells By School'!I:I, 0)</f>
        <v>#N/A</v>
      </c>
      <c r="S371" s="9" t="str">
        <f>IF(ISNA($J371), IF(ISNA($K371), IF(ISNA($L371), IF(ISNA($M371), IF(ISNA($N371), IF(ISNA($O371), IF(ISNA($P371), IF(ISNA($Q371), IF(ISNA($R371), "###error###", R$1),Q$1),P$1),O$1),N$1),M$1),L$1),K$1),J$1)</f>
        <v>Conjuration</v>
      </c>
      <c r="T371" s="9" t="str">
        <f>IF(ISNA($J371), IF(ISNA($K371), IF(ISNA($L371), IF(ISNA($M371), IF(ISNA($N371), IF(ISNA($O371), IF(ISNA($P371), IF(ISNA($Q371), IF(ISNA($R371), "###error###", "WM"),"IL"),"NE"),"EN"),"EV"),"TR"),"DI"),"CO"),"AB")</f>
        <v>CO</v>
      </c>
      <c r="U371" s="9">
        <f>IF(ISNA($J371), IF(ISNA($K371), IF(ISNA($L371), IF(ISNA($M371), IF(ISNA($N371), IF(ISNA($O371), IF(ISNA($P371), IF(ISNA($Q371), IF(ISNA($R371), "###error###", MATCH(A371, 'Wand Mapping'!J:J,0)),MATCH(A371, 'Wand Mapping'!I:I,0)),MATCH(A371, 'Wand Mapping'!H:H,0)),MATCH(A371, 'Wand Mapping'!G:G,0)),MATCH(A371, 'Wand Mapping'!F:F,0)),MATCH(A371, 'Wand Mapping'!E:E,0)),MATCH(A371, 'Wand Mapping'!D:D,0)),MATCH(A371, 'Wand Mapping'!C:C,0)),MATCH(A371, 'Wand Mapping'!B:B,0))</f>
        <v>48</v>
      </c>
      <c r="V371" s="9" t="str">
        <f>INDEX('Wand Mapping'!K:K, U371)</f>
        <v>wand_ai_460</v>
      </c>
      <c r="W371" s="9" t="str">
        <f>_xlfn.CONCAT(V371, "_", T371)</f>
        <v>wand_ai_460_CO</v>
      </c>
      <c r="Z371" s="9" t="str">
        <f>IF(ISBLANK(X371), W371, X371)</f>
        <v>wand_ai_460_CO</v>
      </c>
    </row>
    <row r="372" spans="1:26">
      <c r="A372" s="9" t="s">
        <v>1250</v>
      </c>
      <c r="B372" s="9" t="s">
        <v>768</v>
      </c>
      <c r="C372" s="9">
        <v>7</v>
      </c>
      <c r="D372" s="9">
        <v>14</v>
      </c>
      <c r="E372" s="9" t="str">
        <f>_xlfn.CONCAT(B372, RIGHT(_xlfn.CONCAT("0", D372), 2))</f>
        <v>BZ-7714</v>
      </c>
      <c r="F372" s="9" t="s">
        <v>1241</v>
      </c>
      <c r="G372" s="9" t="s">
        <v>655</v>
      </c>
      <c r="H372" s="9" t="s">
        <v>652</v>
      </c>
      <c r="J372" s="9" t="e">
        <f>MATCH($A372, 'Spells By School'!A:A, 0)</f>
        <v>#N/A</v>
      </c>
      <c r="K372" s="9" t="e">
        <f>MATCH($A372, 'Spells By School'!B:B, 0)</f>
        <v>#N/A</v>
      </c>
      <c r="L372" s="9" t="e">
        <f>MATCH($A372, 'Spells By School'!C:C, 0)</f>
        <v>#N/A</v>
      </c>
      <c r="M372" s="9" t="e">
        <f>MATCH($A372, 'Spells By School'!D:D, 0)</f>
        <v>#N/A</v>
      </c>
      <c r="N372" s="9" t="e">
        <f>MATCH($A372, 'Spells By School'!E:E, 0)</f>
        <v>#N/A</v>
      </c>
      <c r="O372" s="9" t="e">
        <f>MATCH($A372, 'Spells By School'!F:F, 0)</f>
        <v>#N/A</v>
      </c>
      <c r="P372" s="9" t="e">
        <f ca="1">MATCH($A372, 'Spells By School'!G:G, 0)</f>
        <v>#N/A</v>
      </c>
      <c r="Q372" s="9" t="e">
        <f>MATCH($A372, 'Spells By School'!H:H, 0)</f>
        <v>#N/A</v>
      </c>
      <c r="R372" s="9" t="e">
        <f>MATCH($A372, 'Spells By School'!I:I, 0)</f>
        <v>#N/A</v>
      </c>
      <c r="S372" s="9" t="str">
        <f ca="1">IF(ISNA($J372), IF(ISNA($K372), IF(ISNA($L372), IF(ISNA($M372), IF(ISNA($N372), IF(ISNA($O372), IF(ISNA($P372), IF(ISNA($Q372), IF(ISNA($R372), "###error###", R$1),Q$1),P$1),O$1),N$1),M$1),L$1),K$1),J$1)</f>
        <v>###error###</v>
      </c>
      <c r="T372" s="9" t="str">
        <f ca="1">IF(ISNA($J372), IF(ISNA($K372), IF(ISNA($L372), IF(ISNA($M372), IF(ISNA($N372), IF(ISNA($O372), IF(ISNA($P372), IF(ISNA($Q372), IF(ISNA($R372), "###error###", "WM"),"IL"),"NE"),"EN"),"EV"),"TR"),"DI"),"CO"),"AB")</f>
        <v>###error###</v>
      </c>
      <c r="U372" s="9" t="str">
        <f ca="1">IF(ISNA($J372), IF(ISNA($K372), IF(ISNA($L372), IF(ISNA($M372), IF(ISNA($N372), IF(ISNA($O372), IF(ISNA($P372), IF(ISNA($Q372), IF(ISNA($R372), "###error###", MATCH(A372, 'Wand Mapping'!J:J,0)),MATCH(A372, 'Wand Mapping'!I:I,0)),MATCH(A372, 'Wand Mapping'!H:H,0)),MATCH(A372, 'Wand Mapping'!G:G,0)),MATCH(A372, 'Wand Mapping'!F:F,0)),MATCH(A372, 'Wand Mapping'!E:E,0)),MATCH(A372, 'Wand Mapping'!D:D,0)),MATCH(A372, 'Wand Mapping'!C:C,0)),MATCH(A372, 'Wand Mapping'!B:B,0))</f>
        <v>###error###</v>
      </c>
      <c r="V372" s="9" t="e">
        <f ca="1">INDEX('Wand Mapping'!K:K, U372)</f>
        <v>#VALUE!</v>
      </c>
      <c r="W372" s="9" t="e">
        <f ca="1">_xlfn.CONCAT(V372, "_", T372)</f>
        <v>#VALUE!</v>
      </c>
      <c r="X372" s="9" t="s">
        <v>1944</v>
      </c>
      <c r="Z372" s="9" t="str">
        <f>IF(ISBLANK(X372), W372, X372)</f>
        <v>IWAND04</v>
      </c>
    </row>
    <row r="373" spans="1:26">
      <c r="A373" s="9" t="s">
        <v>541</v>
      </c>
      <c r="B373" s="9" t="s">
        <v>769</v>
      </c>
      <c r="C373" s="9">
        <v>7</v>
      </c>
      <c r="D373" s="9">
        <v>14</v>
      </c>
      <c r="E373" s="9" t="str">
        <f>_xlfn.CONCAT(B373, RIGHT(_xlfn.CONCAT("0", D373), 2))</f>
        <v>BZ-7814</v>
      </c>
      <c r="F373" s="9" t="s">
        <v>1242</v>
      </c>
      <c r="G373" s="9" t="s">
        <v>655</v>
      </c>
      <c r="H373" s="9" t="s">
        <v>652</v>
      </c>
      <c r="J373" s="9" t="e">
        <f>MATCH($A373, 'Spells By School'!A:A, 0)</f>
        <v>#N/A</v>
      </c>
      <c r="K373" s="9" t="e">
        <f>MATCH($A373, 'Spells By School'!B:B, 0)</f>
        <v>#N/A</v>
      </c>
      <c r="L373" s="9" t="e">
        <f>MATCH($A373, 'Spells By School'!C:C, 0)</f>
        <v>#N/A</v>
      </c>
      <c r="M373" s="9" t="e">
        <f>MATCH($A373, 'Spells By School'!D:D, 0)</f>
        <v>#N/A</v>
      </c>
      <c r="N373" s="9">
        <f>MATCH($A373, 'Spells By School'!E:E, 0)</f>
        <v>57</v>
      </c>
      <c r="O373" s="9" t="e">
        <f>MATCH($A373, 'Spells By School'!F:F, 0)</f>
        <v>#N/A</v>
      </c>
      <c r="P373" s="9" t="e">
        <f ca="1">MATCH($A373, 'Spells By School'!G:G, 0)</f>
        <v>#N/A</v>
      </c>
      <c r="Q373" s="9" t="e">
        <f>MATCH($A373, 'Spells By School'!H:H, 0)</f>
        <v>#N/A</v>
      </c>
      <c r="R373" s="9" t="e">
        <f>MATCH($A373, 'Spells By School'!I:I, 0)</f>
        <v>#N/A</v>
      </c>
      <c r="S373" s="9" t="str">
        <f>IF(ISNA($J373), IF(ISNA($K373), IF(ISNA($L373), IF(ISNA($M373), IF(ISNA($N373), IF(ISNA($O373), IF(ISNA($P373), IF(ISNA($Q373), IF(ISNA($R373), "###error###", R$1),Q$1),P$1),O$1),N$1),M$1),L$1),K$1),J$1)</f>
        <v>Invocation</v>
      </c>
      <c r="T373" s="9" t="str">
        <f>IF(ISNA($J373), IF(ISNA($K373), IF(ISNA($L373), IF(ISNA($M373), IF(ISNA($N373), IF(ISNA($O373), IF(ISNA($P373), IF(ISNA($Q373), IF(ISNA($R373), "###error###", "WM"),"IL"),"NE"),"EN"),"EV"),"TR"),"DI"),"CO"),"AB")</f>
        <v>EV</v>
      </c>
      <c r="U373" s="9">
        <f>IF(ISNA($J373), IF(ISNA($K373), IF(ISNA($L373), IF(ISNA($M373), IF(ISNA($N373), IF(ISNA($O373), IF(ISNA($P373), IF(ISNA($Q373), IF(ISNA($R373), "###error###", MATCH(A373, 'Wand Mapping'!J:J,0)),MATCH(A373, 'Wand Mapping'!I:I,0)),MATCH(A373, 'Wand Mapping'!H:H,0)),MATCH(A373, 'Wand Mapping'!G:G,0)),MATCH(A373, 'Wand Mapping'!F:F,0)),MATCH(A373, 'Wand Mapping'!E:E,0)),MATCH(A373, 'Wand Mapping'!D:D,0)),MATCH(A373, 'Wand Mapping'!C:C,0)),MATCH(A373, 'Wand Mapping'!B:B,0))</f>
        <v>86</v>
      </c>
      <c r="V373" s="9" t="str">
        <f>INDEX('Wand Mapping'!K:K, U373)</f>
        <v>wand_ai_840</v>
      </c>
      <c r="W373" s="9" t="str">
        <f>_xlfn.CONCAT(V373, "_", T373)</f>
        <v>wand_ai_840_EV</v>
      </c>
      <c r="Z373" s="9" t="str">
        <f>IF(ISBLANK(X373), W373, X373)</f>
        <v>wand_ai_840_EV</v>
      </c>
    </row>
    <row r="374" spans="1:26">
      <c r="A374" s="9" t="s">
        <v>341</v>
      </c>
      <c r="B374" s="9" t="s">
        <v>770</v>
      </c>
      <c r="C374" s="9">
        <v>7</v>
      </c>
      <c r="D374" s="9">
        <v>14</v>
      </c>
      <c r="E374" s="9" t="str">
        <f>_xlfn.CONCAT(B374, RIGHT(_xlfn.CONCAT("0", D374), 2))</f>
        <v>BZ-7914</v>
      </c>
      <c r="F374" s="9" t="s">
        <v>1243</v>
      </c>
      <c r="G374" s="9" t="s">
        <v>655</v>
      </c>
      <c r="H374" s="9" t="s">
        <v>652</v>
      </c>
      <c r="J374" s="9" t="e">
        <f>MATCH($A374, 'Spells By School'!A:A, 0)</f>
        <v>#N/A</v>
      </c>
      <c r="K374" s="9">
        <f>MATCH($A374, 'Spells By School'!B:B, 0)</f>
        <v>78</v>
      </c>
      <c r="L374" s="9" t="e">
        <f>MATCH($A374, 'Spells By School'!C:C, 0)</f>
        <v>#N/A</v>
      </c>
      <c r="M374" s="9" t="e">
        <f>MATCH($A374, 'Spells By School'!D:D, 0)</f>
        <v>#N/A</v>
      </c>
      <c r="N374" s="9" t="e">
        <f>MATCH($A374, 'Spells By School'!E:E, 0)</f>
        <v>#N/A</v>
      </c>
      <c r="O374" s="9" t="e">
        <f>MATCH($A374, 'Spells By School'!F:F, 0)</f>
        <v>#N/A</v>
      </c>
      <c r="P374" s="9" t="e">
        <f ca="1">MATCH($A374, 'Spells By School'!G:G, 0)</f>
        <v>#N/A</v>
      </c>
      <c r="Q374" s="9" t="e">
        <f>MATCH($A374, 'Spells By School'!H:H, 0)</f>
        <v>#N/A</v>
      </c>
      <c r="R374" s="9" t="e">
        <f>MATCH($A374, 'Spells By School'!I:I, 0)</f>
        <v>#N/A</v>
      </c>
      <c r="S374" s="9" t="str">
        <f>IF(ISNA($J374), IF(ISNA($K374), IF(ISNA($L374), IF(ISNA($M374), IF(ISNA($N374), IF(ISNA($O374), IF(ISNA($P374), IF(ISNA($Q374), IF(ISNA($R374), "###error###", R$1),Q$1),P$1),O$1),N$1),M$1),L$1),K$1),J$1)</f>
        <v>Conjuration</v>
      </c>
      <c r="T374" s="9" t="str">
        <f>IF(ISNA($J374), IF(ISNA($K374), IF(ISNA($L374), IF(ISNA($M374), IF(ISNA($N374), IF(ISNA($O374), IF(ISNA($P374), IF(ISNA($Q374), IF(ISNA($R374), "###error###", "WM"),"IL"),"NE"),"EN"),"EV"),"TR"),"DI"),"CO"),"AB")</f>
        <v>CO</v>
      </c>
      <c r="U374" s="9">
        <f>IF(ISNA($J374), IF(ISNA($K374), IF(ISNA($L374), IF(ISNA($M374), IF(ISNA($N374), IF(ISNA($O374), IF(ISNA($P374), IF(ISNA($Q374), IF(ISNA($R374), "###error###", MATCH(A374, 'Wand Mapping'!J:J,0)),MATCH(A374, 'Wand Mapping'!I:I,0)),MATCH(A374, 'Wand Mapping'!H:H,0)),MATCH(A374, 'Wand Mapping'!G:G,0)),MATCH(A374, 'Wand Mapping'!F:F,0)),MATCH(A374, 'Wand Mapping'!E:E,0)),MATCH(A374, 'Wand Mapping'!D:D,0)),MATCH(A374, 'Wand Mapping'!C:C,0)),MATCH(A374, 'Wand Mapping'!B:B,0))</f>
        <v>56</v>
      </c>
      <c r="V374" s="9" t="str">
        <f>INDEX('Wand Mapping'!K:K, U374)</f>
        <v>wand_ai_540</v>
      </c>
      <c r="W374" s="9" t="str">
        <f>_xlfn.CONCAT(V374, "_", T374)</f>
        <v>wand_ai_540_CO</v>
      </c>
      <c r="Z374" s="9" t="str">
        <f>IF(ISBLANK(X374), W374, X374)</f>
        <v>wand_ai_540_CO</v>
      </c>
    </row>
    <row r="375" spans="1:26">
      <c r="A375" s="9" t="s">
        <v>316</v>
      </c>
      <c r="B375" s="9" t="s">
        <v>1276</v>
      </c>
      <c r="C375" s="9">
        <v>7</v>
      </c>
      <c r="D375" s="9">
        <v>14</v>
      </c>
      <c r="E375" s="9" t="str">
        <f>_xlfn.CONCAT(B375, RIGHT(_xlfn.CONCAT("0", D375), 2))</f>
        <v>BZ-7A14</v>
      </c>
      <c r="F375" s="9" t="s">
        <v>1244</v>
      </c>
      <c r="G375" s="9" t="s">
        <v>655</v>
      </c>
      <c r="H375" s="9" t="s">
        <v>652</v>
      </c>
      <c r="J375" s="9" t="e">
        <f>MATCH($A375, 'Spells By School'!A:A, 0)</f>
        <v>#N/A</v>
      </c>
      <c r="K375" s="9">
        <f>MATCH($A375, 'Spells By School'!B:B, 0)</f>
        <v>77</v>
      </c>
      <c r="L375" s="9" t="e">
        <f>MATCH($A375, 'Spells By School'!C:C, 0)</f>
        <v>#N/A</v>
      </c>
      <c r="M375" s="9" t="e">
        <f>MATCH($A375, 'Spells By School'!D:D, 0)</f>
        <v>#N/A</v>
      </c>
      <c r="N375" s="9" t="e">
        <f>MATCH($A375, 'Spells By School'!E:E, 0)</f>
        <v>#N/A</v>
      </c>
      <c r="O375" s="9" t="e">
        <f>MATCH($A375, 'Spells By School'!F:F, 0)</f>
        <v>#N/A</v>
      </c>
      <c r="P375" s="9" t="e">
        <f ca="1">MATCH($A375, 'Spells By School'!G:G, 0)</f>
        <v>#N/A</v>
      </c>
      <c r="Q375" s="9" t="e">
        <f>MATCH($A375, 'Spells By School'!H:H, 0)</f>
        <v>#N/A</v>
      </c>
      <c r="R375" s="9" t="e">
        <f>MATCH($A375, 'Spells By School'!I:I, 0)</f>
        <v>#N/A</v>
      </c>
      <c r="S375" s="9" t="str">
        <f>IF(ISNA($J375), IF(ISNA($K375), IF(ISNA($L375), IF(ISNA($M375), IF(ISNA($N375), IF(ISNA($O375), IF(ISNA($P375), IF(ISNA($Q375), IF(ISNA($R375), "###error###", R$1),Q$1),P$1),O$1),N$1),M$1),L$1),K$1),J$1)</f>
        <v>Conjuration</v>
      </c>
      <c r="T375" s="9" t="str">
        <f>IF(ISNA($J375), IF(ISNA($K375), IF(ISNA($L375), IF(ISNA($M375), IF(ISNA($N375), IF(ISNA($O375), IF(ISNA($P375), IF(ISNA($Q375), IF(ISNA($R375), "###error###", "WM"),"IL"),"NE"),"EN"),"EV"),"TR"),"DI"),"CO"),"AB")</f>
        <v>CO</v>
      </c>
      <c r="U375" s="9">
        <f>IF(ISNA($J375), IF(ISNA($K375), IF(ISNA($L375), IF(ISNA($M375), IF(ISNA($N375), IF(ISNA($O375), IF(ISNA($P375), IF(ISNA($Q375), IF(ISNA($R375), "###error###", MATCH(A375, 'Wand Mapping'!J:J,0)),MATCH(A375, 'Wand Mapping'!I:I,0)),MATCH(A375, 'Wand Mapping'!H:H,0)),MATCH(A375, 'Wand Mapping'!G:G,0)),MATCH(A375, 'Wand Mapping'!F:F,0)),MATCH(A375, 'Wand Mapping'!E:E,0)),MATCH(A375, 'Wand Mapping'!D:D,0)),MATCH(A375, 'Wand Mapping'!C:C,0)),MATCH(A375, 'Wand Mapping'!B:B,0))</f>
        <v>52</v>
      </c>
      <c r="V375" s="9" t="str">
        <f>INDEX('Wand Mapping'!K:K, U375)</f>
        <v>wand_ai_500</v>
      </c>
      <c r="W375" s="9" t="str">
        <f>_xlfn.CONCAT(V375, "_", T375)</f>
        <v>wand_ai_500_CO</v>
      </c>
      <c r="Z375" s="9" t="str">
        <f>IF(ISBLANK(X375), W375, X375)</f>
        <v>wand_ai_500_CO</v>
      </c>
    </row>
    <row r="376" spans="1:26">
      <c r="A376" s="9" t="s">
        <v>346</v>
      </c>
      <c r="B376" s="9" t="s">
        <v>1277</v>
      </c>
      <c r="C376" s="9">
        <v>7</v>
      </c>
      <c r="D376" s="9">
        <v>14</v>
      </c>
      <c r="E376" s="9" t="str">
        <f>_xlfn.CONCAT(B376, RIGHT(_xlfn.CONCAT("0", D376), 2))</f>
        <v>BZ-7B14</v>
      </c>
      <c r="F376" s="9" t="s">
        <v>1245</v>
      </c>
      <c r="G376" s="9" t="s">
        <v>655</v>
      </c>
      <c r="H376" s="9" t="s">
        <v>652</v>
      </c>
      <c r="J376" s="9" t="e">
        <f>MATCH($A376, 'Spells By School'!A:A, 0)</f>
        <v>#N/A</v>
      </c>
      <c r="K376" s="9">
        <f>MATCH($A376, 'Spells By School'!B:B, 0)</f>
        <v>81</v>
      </c>
      <c r="L376" s="9" t="e">
        <f>MATCH($A376, 'Spells By School'!C:C, 0)</f>
        <v>#N/A</v>
      </c>
      <c r="M376" s="9" t="e">
        <f>MATCH($A376, 'Spells By School'!D:D, 0)</f>
        <v>#N/A</v>
      </c>
      <c r="N376" s="9" t="e">
        <f>MATCH($A376, 'Spells By School'!E:E, 0)</f>
        <v>#N/A</v>
      </c>
      <c r="O376" s="9" t="e">
        <f>MATCH($A376, 'Spells By School'!F:F, 0)</f>
        <v>#N/A</v>
      </c>
      <c r="P376" s="9" t="e">
        <f ca="1">MATCH($A376, 'Spells By School'!G:G, 0)</f>
        <v>#N/A</v>
      </c>
      <c r="Q376" s="9" t="e">
        <f>MATCH($A376, 'Spells By School'!H:H, 0)</f>
        <v>#N/A</v>
      </c>
      <c r="R376" s="9" t="e">
        <f>MATCH($A376, 'Spells By School'!I:I, 0)</f>
        <v>#N/A</v>
      </c>
      <c r="S376" s="9" t="str">
        <f>IF(ISNA($J376), IF(ISNA($K376), IF(ISNA($L376), IF(ISNA($M376), IF(ISNA($N376), IF(ISNA($O376), IF(ISNA($P376), IF(ISNA($Q376), IF(ISNA($R376), "###error###", R$1),Q$1),P$1),O$1),N$1),M$1),L$1),K$1),J$1)</f>
        <v>Conjuration</v>
      </c>
      <c r="T376" s="9" t="str">
        <f>IF(ISNA($J376), IF(ISNA($K376), IF(ISNA($L376), IF(ISNA($M376), IF(ISNA($N376), IF(ISNA($O376), IF(ISNA($P376), IF(ISNA($Q376), IF(ISNA($R376), "###error###", "WM"),"IL"),"NE"),"EN"),"EV"),"TR"),"DI"),"CO"),"AB")</f>
        <v>CO</v>
      </c>
      <c r="U376" s="9">
        <f>IF(ISNA($J376), IF(ISNA($K376), IF(ISNA($L376), IF(ISNA($M376), IF(ISNA($N376), IF(ISNA($O376), IF(ISNA($P376), IF(ISNA($Q376), IF(ISNA($R376), "###error###", MATCH(A376, 'Wand Mapping'!J:J,0)),MATCH(A376, 'Wand Mapping'!I:I,0)),MATCH(A376, 'Wand Mapping'!H:H,0)),MATCH(A376, 'Wand Mapping'!G:G,0)),MATCH(A376, 'Wand Mapping'!F:F,0)),MATCH(A376, 'Wand Mapping'!E:E,0)),MATCH(A376, 'Wand Mapping'!D:D,0)),MATCH(A376, 'Wand Mapping'!C:C,0)),MATCH(A376, 'Wand Mapping'!B:B,0))</f>
        <v>57</v>
      </c>
      <c r="V376" s="9" t="str">
        <f>INDEX('Wand Mapping'!K:K, U376)</f>
        <v>wand_ai_550</v>
      </c>
      <c r="W376" s="9" t="str">
        <f>_xlfn.CONCAT(V376, "_", T376)</f>
        <v>wand_ai_550_CO</v>
      </c>
      <c r="Z376" s="9" t="str">
        <f>IF(ISBLANK(X376), W376, X376)</f>
        <v>wand_ai_550_CO</v>
      </c>
    </row>
    <row r="377" spans="1:26">
      <c r="A377" s="9" t="s">
        <v>484</v>
      </c>
      <c r="B377" s="9" t="s">
        <v>1278</v>
      </c>
      <c r="C377" s="9">
        <v>7</v>
      </c>
      <c r="D377" s="9">
        <v>14</v>
      </c>
      <c r="E377" s="9" t="str">
        <f>_xlfn.CONCAT(B377, RIGHT(_xlfn.CONCAT("0", D377), 2))</f>
        <v>BZ-7C14</v>
      </c>
      <c r="F377" s="9" t="s">
        <v>1246</v>
      </c>
      <c r="G377" s="9" t="s">
        <v>655</v>
      </c>
      <c r="H377" s="9" t="s">
        <v>652</v>
      </c>
      <c r="J377" s="9" t="e">
        <f>MATCH($A377, 'Spells By School'!A:A, 0)</f>
        <v>#N/A</v>
      </c>
      <c r="K377" s="9" t="e">
        <f>MATCH($A377, 'Spells By School'!B:B, 0)</f>
        <v>#N/A</v>
      </c>
      <c r="L377" s="9" t="e">
        <f>MATCH($A377, 'Spells By School'!C:C, 0)</f>
        <v>#N/A</v>
      </c>
      <c r="M377" s="9" t="e">
        <f>MATCH($A377, 'Spells By School'!D:D, 0)</f>
        <v>#N/A</v>
      </c>
      <c r="N377" s="9" t="e">
        <f>MATCH($A377, 'Spells By School'!E:E, 0)</f>
        <v>#N/A</v>
      </c>
      <c r="O377" s="9" t="e">
        <f>MATCH($A377, 'Spells By School'!F:F, 0)</f>
        <v>#N/A</v>
      </c>
      <c r="P377" s="9">
        <f ca="1">MATCH($A377, 'Spells By School'!G:G, 0)</f>
        <v>15</v>
      </c>
      <c r="Q377" s="9" t="e">
        <f>MATCH($A377, 'Spells By School'!H:H, 0)</f>
        <v>#N/A</v>
      </c>
      <c r="R377" s="9" t="e">
        <f>MATCH($A377, 'Spells By School'!I:I, 0)</f>
        <v>#N/A</v>
      </c>
      <c r="S377" s="9" t="str">
        <f ca="1">IF(ISNA($J377), IF(ISNA($K377), IF(ISNA($L377), IF(ISNA($M377), IF(ISNA($N377), IF(ISNA($O377), IF(ISNA($P377), IF(ISNA($Q377), IF(ISNA($R377), "###error###", R$1),Q$1),P$1),O$1),N$1),M$1),L$1),K$1),J$1)</f>
        <v>Necromancy</v>
      </c>
      <c r="T377" s="9" t="str">
        <f ca="1">IF(ISNA($J377), IF(ISNA($K377), IF(ISNA($L377), IF(ISNA($M377), IF(ISNA($N377), IF(ISNA($O377), IF(ISNA($P377), IF(ISNA($Q377), IF(ISNA($R377), "###error###", "WM"),"IL"),"NE"),"EN"),"EV"),"TR"),"DI"),"CO"),"AB")</f>
        <v>NE</v>
      </c>
      <c r="U377" s="9">
        <f ca="1">IF(ISNA($J377), IF(ISNA($K377), IF(ISNA($L377), IF(ISNA($M377), IF(ISNA($N377), IF(ISNA($O377), IF(ISNA($P377), IF(ISNA($Q377), IF(ISNA($R377), "###error###", MATCH(A377, 'Wand Mapping'!J:J,0)),MATCH(A377, 'Wand Mapping'!I:I,0)),MATCH(A377, 'Wand Mapping'!H:H,0)),MATCH(A377, 'Wand Mapping'!G:G,0)),MATCH(A377, 'Wand Mapping'!F:F,0)),MATCH(A377, 'Wand Mapping'!E:E,0)),MATCH(A377, 'Wand Mapping'!D:D,0)),MATCH(A377, 'Wand Mapping'!C:C,0)),MATCH(A377, 'Wand Mapping'!B:B,0))</f>
        <v>78</v>
      </c>
      <c r="V377" s="9" t="str">
        <f ca="1">INDEX('Wand Mapping'!K:K, U377)</f>
        <v>wand_ai_760</v>
      </c>
      <c r="W377" s="9" t="str">
        <f ca="1">_xlfn.CONCAT(V377, "_", T377)</f>
        <v>wand_ai_760_NE</v>
      </c>
      <c r="Z377" s="9" t="str">
        <f ca="1">IF(ISBLANK(X377), W377, X377)</f>
        <v>wand_ai_760_NE</v>
      </c>
    </row>
    <row r="378" spans="1:26">
      <c r="A378" s="9" t="s">
        <v>300</v>
      </c>
      <c r="B378" s="9" t="s">
        <v>1279</v>
      </c>
      <c r="C378" s="9">
        <v>7</v>
      </c>
      <c r="D378" s="9">
        <v>14</v>
      </c>
      <c r="E378" s="9" t="str">
        <f>_xlfn.CONCAT(B378, RIGHT(_xlfn.CONCAT("0", D378), 2))</f>
        <v>BZ-7D14</v>
      </c>
      <c r="F378" s="9" t="s">
        <v>1247</v>
      </c>
      <c r="G378" s="9" t="s">
        <v>655</v>
      </c>
      <c r="H378" s="9" t="s">
        <v>652</v>
      </c>
      <c r="J378" s="9" t="e">
        <f>MATCH($A378, 'Spells By School'!A:A, 0)</f>
        <v>#N/A</v>
      </c>
      <c r="K378" s="9" t="e">
        <f>MATCH($A378, 'Spells By School'!B:B, 0)</f>
        <v>#N/A</v>
      </c>
      <c r="L378" s="9" t="e">
        <f>MATCH($A378, 'Spells By School'!C:C, 0)</f>
        <v>#N/A</v>
      </c>
      <c r="M378" s="9" t="e">
        <f>MATCH($A378, 'Spells By School'!D:D, 0)</f>
        <v>#N/A</v>
      </c>
      <c r="N378" s="9" t="e">
        <f>MATCH($A378, 'Spells By School'!E:E, 0)</f>
        <v>#N/A</v>
      </c>
      <c r="O378" s="9" t="e">
        <f>MATCH($A378, 'Spells By School'!F:F, 0)</f>
        <v>#N/A</v>
      </c>
      <c r="P378" s="9" t="e">
        <f ca="1">MATCH($A378, 'Spells By School'!G:G, 0)</f>
        <v>#N/A</v>
      </c>
      <c r="Q378" s="9">
        <f>MATCH($A378, 'Spells By School'!H:H, 0)</f>
        <v>15</v>
      </c>
      <c r="R378" s="9" t="e">
        <f>MATCH($A378, 'Spells By School'!I:I, 0)</f>
        <v>#N/A</v>
      </c>
      <c r="S378" s="9" t="str">
        <f ca="1">IF(ISNA($J378), IF(ISNA($K378), IF(ISNA($L378), IF(ISNA($M378), IF(ISNA($N378), IF(ISNA($O378), IF(ISNA($P378), IF(ISNA($Q378), IF(ISNA($R378), "###error###", R$1),Q$1),P$1),O$1),N$1),M$1),L$1),K$1),J$1)</f>
        <v>Illusion</v>
      </c>
      <c r="T378" s="9" t="str">
        <f ca="1">IF(ISNA($J378), IF(ISNA($K378), IF(ISNA($L378), IF(ISNA($M378), IF(ISNA($N378), IF(ISNA($O378), IF(ISNA($P378), IF(ISNA($Q378), IF(ISNA($R378), "###error###", "WM"),"IL"),"NE"),"EN"),"EV"),"TR"),"DI"),"CO"),"AB")</f>
        <v>IL</v>
      </c>
      <c r="U378" s="9">
        <f ca="1">IF(ISNA($J378), IF(ISNA($K378), IF(ISNA($L378), IF(ISNA($M378), IF(ISNA($N378), IF(ISNA($O378), IF(ISNA($P378), IF(ISNA($Q378), IF(ISNA($R378), "###error###", MATCH(A378, 'Wand Mapping'!J:J,0)),MATCH(A378, 'Wand Mapping'!I:I,0)),MATCH(A378, 'Wand Mapping'!H:H,0)),MATCH(A378, 'Wand Mapping'!G:G,0)),MATCH(A378, 'Wand Mapping'!F:F,0)),MATCH(A378, 'Wand Mapping'!E:E,0)),MATCH(A378, 'Wand Mapping'!D:D,0)),MATCH(A378, 'Wand Mapping'!C:C,0)),MATCH(A378, 'Wand Mapping'!B:B,0))</f>
        <v>49</v>
      </c>
      <c r="V378" s="9" t="str">
        <f ca="1">INDEX('Wand Mapping'!K:K, U378)</f>
        <v>wand_ai_470</v>
      </c>
      <c r="W378" s="9" t="str">
        <f ca="1">_xlfn.CONCAT(V378, "_", T378)</f>
        <v>wand_ai_470_IL</v>
      </c>
      <c r="Z378" s="9" t="str">
        <f ca="1">IF(ISBLANK(X378), W378, X378)</f>
        <v>wand_ai_470_IL</v>
      </c>
    </row>
    <row r="379" spans="1:26">
      <c r="A379" s="9" t="s">
        <v>88</v>
      </c>
      <c r="B379" s="9" t="s">
        <v>1280</v>
      </c>
      <c r="C379" s="9">
        <v>7</v>
      </c>
      <c r="D379" s="9">
        <v>14</v>
      </c>
      <c r="E379" s="9" t="str">
        <f>_xlfn.CONCAT(B379, RIGHT(_xlfn.CONCAT("0", D379), 2))</f>
        <v>BZ-7E14</v>
      </c>
      <c r="F379" s="9" t="s">
        <v>1248</v>
      </c>
      <c r="G379" s="9" t="s">
        <v>655</v>
      </c>
      <c r="H379" s="9" t="s">
        <v>652</v>
      </c>
      <c r="J379" s="9" t="e">
        <f>MATCH($A379, 'Spells By School'!A:A, 0)</f>
        <v>#N/A</v>
      </c>
      <c r="K379" s="9">
        <f>MATCH($A379, 'Spells By School'!B:B, 0)</f>
        <v>44</v>
      </c>
      <c r="L379" s="9" t="e">
        <f>MATCH($A379, 'Spells By School'!C:C, 0)</f>
        <v>#N/A</v>
      </c>
      <c r="M379" s="9" t="e">
        <f>MATCH($A379, 'Spells By School'!D:D, 0)</f>
        <v>#N/A</v>
      </c>
      <c r="N379" s="9" t="e">
        <f>MATCH($A379, 'Spells By School'!E:E, 0)</f>
        <v>#N/A</v>
      </c>
      <c r="O379" s="9" t="e">
        <f>MATCH($A379, 'Spells By School'!F:F, 0)</f>
        <v>#N/A</v>
      </c>
      <c r="P379" s="9" t="e">
        <f ca="1">MATCH($A379, 'Spells By School'!G:G, 0)</f>
        <v>#N/A</v>
      </c>
      <c r="Q379" s="9" t="e">
        <f>MATCH($A379, 'Spells By School'!H:H, 0)</f>
        <v>#N/A</v>
      </c>
      <c r="R379" s="9" t="e">
        <f>MATCH($A379, 'Spells By School'!I:I, 0)</f>
        <v>#N/A</v>
      </c>
      <c r="S379" s="9" t="str">
        <f>IF(ISNA($J379), IF(ISNA($K379), IF(ISNA($L379), IF(ISNA($M379), IF(ISNA($N379), IF(ISNA($O379), IF(ISNA($P379), IF(ISNA($Q379), IF(ISNA($R379), "###error###", R$1),Q$1),P$1),O$1),N$1),M$1),L$1),K$1),J$1)</f>
        <v>Conjuration</v>
      </c>
      <c r="T379" s="9" t="str">
        <f>IF(ISNA($J379), IF(ISNA($K379), IF(ISNA($L379), IF(ISNA($M379), IF(ISNA($N379), IF(ISNA($O379), IF(ISNA($P379), IF(ISNA($Q379), IF(ISNA($R379), "###error###", "WM"),"IL"),"NE"),"EN"),"EV"),"TR"),"DI"),"CO"),"AB")</f>
        <v>CO</v>
      </c>
      <c r="U379" s="9">
        <f>IF(ISNA($J379), IF(ISNA($K379), IF(ISNA($L379), IF(ISNA($M379), IF(ISNA($N379), IF(ISNA($O379), IF(ISNA($P379), IF(ISNA($Q379), IF(ISNA($R379), "###error###", MATCH(A379, 'Wand Mapping'!J:J,0)),MATCH(A379, 'Wand Mapping'!I:I,0)),MATCH(A379, 'Wand Mapping'!H:H,0)),MATCH(A379, 'Wand Mapping'!G:G,0)),MATCH(A379, 'Wand Mapping'!F:F,0)),MATCH(A379, 'Wand Mapping'!E:E,0)),MATCH(A379, 'Wand Mapping'!D:D,0)),MATCH(A379, 'Wand Mapping'!C:C,0)),MATCH(A379, 'Wand Mapping'!B:B,0))</f>
        <v>16</v>
      </c>
      <c r="V379" s="9" t="str">
        <f>INDEX('Wand Mapping'!K:K, U379)</f>
        <v>wand_ai_140</v>
      </c>
      <c r="W379" s="9" t="str">
        <f>_xlfn.CONCAT(V379, "_", T379)</f>
        <v>wand_ai_140_CO</v>
      </c>
      <c r="Z379" s="9" t="str">
        <f>IF(ISBLANK(X379), W379, X379)</f>
        <v>wand_ai_140_CO</v>
      </c>
    </row>
    <row r="380" spans="1:26">
      <c r="A380" s="9" t="s">
        <v>382</v>
      </c>
      <c r="B380" s="9" t="s">
        <v>1281</v>
      </c>
      <c r="C380" s="9">
        <v>7</v>
      </c>
      <c r="D380" s="9">
        <v>14</v>
      </c>
      <c r="E380" s="9" t="str">
        <f>_xlfn.CONCAT(B380, RIGHT(_xlfn.CONCAT("0", D380), 2))</f>
        <v>BZ-7F14</v>
      </c>
      <c r="F380" s="9" t="s">
        <v>1249</v>
      </c>
      <c r="G380" s="9" t="s">
        <v>655</v>
      </c>
      <c r="H380" s="9" t="s">
        <v>652</v>
      </c>
      <c r="J380" s="9" t="e">
        <f>MATCH($A380, 'Spells By School'!A:A, 0)</f>
        <v>#N/A</v>
      </c>
      <c r="K380" s="9" t="e">
        <f>MATCH($A380, 'Spells By School'!B:B, 0)</f>
        <v>#N/A</v>
      </c>
      <c r="L380" s="9" t="e">
        <f>MATCH($A380, 'Spells By School'!C:C, 0)</f>
        <v>#N/A</v>
      </c>
      <c r="M380" s="9" t="e">
        <f>MATCH($A380, 'Spells By School'!D:D, 0)</f>
        <v>#N/A</v>
      </c>
      <c r="N380" s="9" t="e">
        <f>MATCH($A380, 'Spells By School'!E:E, 0)</f>
        <v>#N/A</v>
      </c>
      <c r="O380" s="9" t="e">
        <f>MATCH($A380, 'Spells By School'!F:F, 0)</f>
        <v>#N/A</v>
      </c>
      <c r="P380" s="9" t="e">
        <f ca="1">MATCH($A380, 'Spells By School'!G:G, 0)</f>
        <v>#N/A</v>
      </c>
      <c r="Q380" s="9" t="e">
        <f>MATCH($A380, 'Spells By School'!H:H, 0)</f>
        <v>#N/A</v>
      </c>
      <c r="R380" s="9">
        <f>MATCH($A380, 'Spells By School'!I:I, 0)</f>
        <v>4</v>
      </c>
      <c r="S380" s="9" t="str">
        <f ca="1">IF(ISNA($J380), IF(ISNA($K380), IF(ISNA($L380), IF(ISNA($M380), IF(ISNA($N380), IF(ISNA($O380), IF(ISNA($P380), IF(ISNA($Q380), IF(ISNA($R380), "###error###", R$1),Q$1),P$1),O$1),N$1),M$1),L$1),K$1),J$1)</f>
        <v>Wild Magic</v>
      </c>
      <c r="T380" s="9" t="str">
        <f ca="1">IF(ISNA($J380), IF(ISNA($K380), IF(ISNA($L380), IF(ISNA($M380), IF(ISNA($N380), IF(ISNA($O380), IF(ISNA($P380), IF(ISNA($Q380), IF(ISNA($R380), "###error###", "WM"),"IL"),"NE"),"EN"),"EV"),"TR"),"DI"),"CO"),"AB")</f>
        <v>WM</v>
      </c>
      <c r="U380" s="9">
        <f ca="1">IF(ISNA($J380), IF(ISNA($K380), IF(ISNA($L380), IF(ISNA($M380), IF(ISNA($N380), IF(ISNA($O380), IF(ISNA($P380), IF(ISNA($Q380), IF(ISNA($R380), "###error###", MATCH(A380, 'Wand Mapping'!J:J,0)),MATCH(A380, 'Wand Mapping'!I:I,0)),MATCH(A380, 'Wand Mapping'!H:H,0)),MATCH(A380, 'Wand Mapping'!G:G,0)),MATCH(A380, 'Wand Mapping'!F:F,0)),MATCH(A380, 'Wand Mapping'!E:E,0)),MATCH(A380, 'Wand Mapping'!D:D,0)),MATCH(A380, 'Wand Mapping'!C:C,0)),MATCH(A380, 'Wand Mapping'!B:B,0))</f>
        <v>62</v>
      </c>
      <c r="V380" s="9" t="str">
        <f ca="1">INDEX('Wand Mapping'!K:K, U380)</f>
        <v>wand_ai_600</v>
      </c>
      <c r="W380" s="9" t="str">
        <f ca="1">_xlfn.CONCAT(V380, "_", T380)</f>
        <v>wand_ai_600_WM</v>
      </c>
      <c r="Z380" s="9" t="str">
        <f ca="1">IF(ISBLANK(X380), W380, X380)</f>
        <v>wand_ai_600_WM</v>
      </c>
    </row>
    <row r="381" spans="1:26">
      <c r="A381" s="9" t="s">
        <v>567</v>
      </c>
      <c r="B381" s="9" t="s">
        <v>1282</v>
      </c>
      <c r="C381" s="9">
        <v>7</v>
      </c>
      <c r="D381" s="9">
        <v>14</v>
      </c>
      <c r="E381" s="9" t="str">
        <f>_xlfn.CONCAT(B381, RIGHT(_xlfn.CONCAT("0", D381), 2))</f>
        <v>BZ-7G14</v>
      </c>
      <c r="F381" s="9" t="s">
        <v>1251</v>
      </c>
      <c r="G381" s="9" t="s">
        <v>655</v>
      </c>
      <c r="H381" s="9" t="s">
        <v>652</v>
      </c>
      <c r="J381" s="9">
        <f>MATCH($A381, 'Spells By School'!A:A, 0)</f>
        <v>66</v>
      </c>
      <c r="K381" s="9" t="e">
        <f>MATCH($A381, 'Spells By School'!B:B, 0)</f>
        <v>#N/A</v>
      </c>
      <c r="L381" s="9" t="e">
        <f>MATCH($A381, 'Spells By School'!C:C, 0)</f>
        <v>#N/A</v>
      </c>
      <c r="M381" s="9" t="e">
        <f>MATCH($A381, 'Spells By School'!D:D, 0)</f>
        <v>#N/A</v>
      </c>
      <c r="N381" s="9" t="e">
        <f>MATCH($A381, 'Spells By School'!E:E, 0)</f>
        <v>#N/A</v>
      </c>
      <c r="O381" s="9" t="e">
        <f>MATCH($A381, 'Spells By School'!F:F, 0)</f>
        <v>#N/A</v>
      </c>
      <c r="P381" s="9" t="e">
        <f ca="1">MATCH($A381, 'Spells By School'!G:G, 0)</f>
        <v>#N/A</v>
      </c>
      <c r="Q381" s="9" t="e">
        <f>MATCH($A381, 'Spells By School'!H:H, 0)</f>
        <v>#N/A</v>
      </c>
      <c r="R381" s="9" t="e">
        <f>MATCH($A381, 'Spells By School'!I:I, 0)</f>
        <v>#N/A</v>
      </c>
      <c r="S381" s="9" t="str">
        <f>IF(ISNA($J381), IF(ISNA($K381), IF(ISNA($L381), IF(ISNA($M381), IF(ISNA($N381), IF(ISNA($O381), IF(ISNA($P381), IF(ISNA($Q381), IF(ISNA($R381), "###error###", R$1),Q$1),P$1),O$1),N$1),M$1),L$1),K$1),J$1)</f>
        <v>Abjuration</v>
      </c>
      <c r="T381" s="9" t="str">
        <f>IF(ISNA($J381), IF(ISNA($K381), IF(ISNA($L381), IF(ISNA($M381), IF(ISNA($N381), IF(ISNA($O381), IF(ISNA($P381), IF(ISNA($Q381), IF(ISNA($R381), "###error###", "WM"),"IL"),"NE"),"EN"),"EV"),"TR"),"DI"),"CO"),"AB")</f>
        <v>AB</v>
      </c>
      <c r="U381" s="9">
        <f>IF(ISNA($J381), IF(ISNA($K381), IF(ISNA($L381), IF(ISNA($M381), IF(ISNA($N381), IF(ISNA($O381), IF(ISNA($P381), IF(ISNA($Q381), IF(ISNA($R381), "###error###", MATCH(A381, 'Wand Mapping'!J:J,0)),MATCH(A381, 'Wand Mapping'!I:I,0)),MATCH(A381, 'Wand Mapping'!H:H,0)),MATCH(A381, 'Wand Mapping'!G:G,0)),MATCH(A381, 'Wand Mapping'!F:F,0)),MATCH(A381, 'Wand Mapping'!E:E,0)),MATCH(A381, 'Wand Mapping'!D:D,0)),MATCH(A381, 'Wand Mapping'!C:C,0)),MATCH(A381, 'Wand Mapping'!B:B,0))</f>
        <v>91</v>
      </c>
      <c r="V381" s="9" t="str">
        <f>INDEX('Wand Mapping'!K:K, U381)</f>
        <v>wand_ai_890</v>
      </c>
      <c r="W381" s="9" t="str">
        <f>_xlfn.CONCAT(V381, "_", T381)</f>
        <v>wand_ai_890_AB</v>
      </c>
      <c r="Z381" s="9" t="str">
        <f>IF(ISBLANK(X381), W381, X381)</f>
        <v>wand_ai_890_AB</v>
      </c>
    </row>
    <row r="382" spans="1:26">
      <c r="A382" s="33" t="s">
        <v>251</v>
      </c>
      <c r="B382" s="9" t="s">
        <v>1284</v>
      </c>
      <c r="C382" s="9">
        <v>7</v>
      </c>
      <c r="D382" s="9">
        <v>14</v>
      </c>
      <c r="E382" s="9" t="str">
        <f>_xlfn.CONCAT(B382, RIGHT(_xlfn.CONCAT("0", D382), 2))</f>
        <v>BZ-7I14</v>
      </c>
      <c r="F382" s="9" t="s">
        <v>1253</v>
      </c>
      <c r="G382" s="9" t="s">
        <v>655</v>
      </c>
      <c r="H382" s="9" t="s">
        <v>652</v>
      </c>
      <c r="J382" s="9" t="e">
        <f>MATCH($A382, 'Spells By School'!A:A, 0)</f>
        <v>#N/A</v>
      </c>
      <c r="K382" s="9">
        <f>MATCH($A382, 'Spells By School'!B:B, 0)</f>
        <v>35</v>
      </c>
      <c r="L382" s="9" t="e">
        <f>MATCH($A382, 'Spells By School'!C:C, 0)</f>
        <v>#N/A</v>
      </c>
      <c r="M382" s="9" t="e">
        <f>MATCH($A382, 'Spells By School'!D:D, 0)</f>
        <v>#N/A</v>
      </c>
      <c r="N382" s="9" t="e">
        <f>MATCH($A382, 'Spells By School'!E:E, 0)</f>
        <v>#N/A</v>
      </c>
      <c r="O382" s="9" t="e">
        <f>MATCH($A382, 'Spells By School'!F:F, 0)</f>
        <v>#N/A</v>
      </c>
      <c r="P382" s="9" t="e">
        <f ca="1">MATCH($A382, 'Spells By School'!G:G, 0)</f>
        <v>#N/A</v>
      </c>
      <c r="Q382" s="9" t="e">
        <f>MATCH($A382, 'Spells By School'!H:H, 0)</f>
        <v>#N/A</v>
      </c>
      <c r="R382" s="9" t="e">
        <f>MATCH($A382, 'Spells By School'!I:I, 0)</f>
        <v>#N/A</v>
      </c>
      <c r="S382" s="9" t="str">
        <f>IF(ISNA($J382), IF(ISNA($K382), IF(ISNA($L382), IF(ISNA($M382), IF(ISNA($N382), IF(ISNA($O382), IF(ISNA($P382), IF(ISNA($Q382), IF(ISNA($R382), "###error###", R$1),Q$1),P$1),O$1),N$1),M$1),L$1),K$1),J$1)</f>
        <v>Conjuration</v>
      </c>
      <c r="T382" s="9" t="str">
        <f>IF(ISNA($J382), IF(ISNA($K382), IF(ISNA($L382), IF(ISNA($M382), IF(ISNA($N382), IF(ISNA($O382), IF(ISNA($P382), IF(ISNA($Q382), IF(ISNA($R382), "###error###", "WM"),"IL"),"NE"),"EN"),"EV"),"TR"),"DI"),"CO"),"AB")</f>
        <v>CO</v>
      </c>
      <c r="U382" s="9">
        <f>IF(ISNA($J382), IF(ISNA($K382), IF(ISNA($L382), IF(ISNA($M382), IF(ISNA($N382), IF(ISNA($O382), IF(ISNA($P382), IF(ISNA($Q382), IF(ISNA($R382), "###error###", MATCH(A382, 'Wand Mapping'!J:J,0)),MATCH(A382, 'Wand Mapping'!I:I,0)),MATCH(A382, 'Wand Mapping'!H:H,0)),MATCH(A382, 'Wand Mapping'!G:G,0)),MATCH(A382, 'Wand Mapping'!F:F,0)),MATCH(A382, 'Wand Mapping'!E:E,0)),MATCH(A382, 'Wand Mapping'!D:D,0)),MATCH(A382, 'Wand Mapping'!C:C,0)),MATCH(A382, 'Wand Mapping'!B:B,0))</f>
        <v>43</v>
      </c>
      <c r="V382" s="9" t="str">
        <f>INDEX('Wand Mapping'!K:K, U382)</f>
        <v>wand_ai_410</v>
      </c>
      <c r="W382" s="9" t="str">
        <f>_xlfn.CONCAT(V382, "_", T382)</f>
        <v>wand_ai_410_CO</v>
      </c>
      <c r="Z382" s="9" t="str">
        <f>IF(ISBLANK(X382), W382, X382)</f>
        <v>wand_ai_410_CO</v>
      </c>
    </row>
    <row r="383" spans="1:26">
      <c r="A383" s="9" t="s">
        <v>638</v>
      </c>
      <c r="B383" s="9" t="s">
        <v>1285</v>
      </c>
      <c r="C383" s="9">
        <v>7</v>
      </c>
      <c r="D383" s="9">
        <v>14</v>
      </c>
      <c r="E383" s="9" t="str">
        <f>_xlfn.CONCAT(B383, RIGHT(_xlfn.CONCAT("0", D383), 2))</f>
        <v>BZ-7J14</v>
      </c>
      <c r="F383" s="9" t="s">
        <v>1254</v>
      </c>
      <c r="G383" s="9" t="s">
        <v>655</v>
      </c>
      <c r="H383" s="9" t="s">
        <v>652</v>
      </c>
      <c r="J383" s="9" t="e">
        <f>MATCH($A383, 'Spells By School'!A:A, 0)</f>
        <v>#N/A</v>
      </c>
      <c r="K383" s="9" t="e">
        <f>MATCH($A383, 'Spells By School'!B:B, 0)</f>
        <v>#N/A</v>
      </c>
      <c r="L383" s="9" t="e">
        <f>MATCH($A383, 'Spells By School'!C:C, 0)</f>
        <v>#N/A</v>
      </c>
      <c r="M383" s="9" t="e">
        <f>MATCH($A383, 'Spells By School'!D:D, 0)</f>
        <v>#N/A</v>
      </c>
      <c r="N383" s="9" t="e">
        <f>MATCH($A383, 'Spells By School'!E:E, 0)</f>
        <v>#N/A</v>
      </c>
      <c r="O383" s="9" t="e">
        <f>MATCH($A383, 'Spells By School'!F:F, 0)</f>
        <v>#N/A</v>
      </c>
      <c r="P383" s="9" t="e">
        <f ca="1">MATCH($A383, 'Spells By School'!G:G, 0)</f>
        <v>#N/A</v>
      </c>
      <c r="Q383" s="9">
        <f>MATCH($A383, 'Spells By School'!H:H, 0)</f>
        <v>18</v>
      </c>
      <c r="R383" s="9" t="e">
        <f>MATCH($A383, 'Spells By School'!I:I, 0)</f>
        <v>#N/A</v>
      </c>
      <c r="S383" s="9" t="str">
        <f ca="1">IF(ISNA($J383), IF(ISNA($K383), IF(ISNA($L383), IF(ISNA($M383), IF(ISNA($N383), IF(ISNA($O383), IF(ISNA($P383), IF(ISNA($Q383), IF(ISNA($R383), "###error###", R$1),Q$1),P$1),O$1),N$1),M$1),L$1),K$1),J$1)</f>
        <v>Illusion</v>
      </c>
      <c r="T383" s="9" t="str">
        <f ca="1">IF(ISNA($J383), IF(ISNA($K383), IF(ISNA($L383), IF(ISNA($M383), IF(ISNA($N383), IF(ISNA($O383), IF(ISNA($P383), IF(ISNA($Q383), IF(ISNA($R383), "###error###", "WM"),"IL"),"NE"),"EN"),"EV"),"TR"),"DI"),"CO"),"AB")</f>
        <v>IL</v>
      </c>
      <c r="U383" s="9">
        <f ca="1">IF(ISNA($J383), IF(ISNA($K383), IF(ISNA($L383), IF(ISNA($M383), IF(ISNA($N383), IF(ISNA($O383), IF(ISNA($P383), IF(ISNA($Q383), IF(ISNA($R383), "###error###", MATCH(A383, 'Wand Mapping'!J:J,0)),MATCH(A383, 'Wand Mapping'!I:I,0)),MATCH(A383, 'Wand Mapping'!H:H,0)),MATCH(A383, 'Wand Mapping'!G:G,0)),MATCH(A383, 'Wand Mapping'!F:F,0)),MATCH(A383, 'Wand Mapping'!E:E,0)),MATCH(A383, 'Wand Mapping'!D:D,0)),MATCH(A383, 'Wand Mapping'!C:C,0)),MATCH(A383, 'Wand Mapping'!B:B,0))</f>
        <v>101</v>
      </c>
      <c r="V383" s="9" t="str">
        <f ca="1">INDEX('Wand Mapping'!K:K, U383)</f>
        <v>wand_ai_990</v>
      </c>
      <c r="W383" s="9" t="str">
        <f ca="1">_xlfn.CONCAT(V383, "_", T383)</f>
        <v>wand_ai_990_IL</v>
      </c>
      <c r="Z383" s="9" t="str">
        <f ca="1">IF(ISBLANK(X383), W383, X383)</f>
        <v>wand_ai_990_IL</v>
      </c>
    </row>
    <row r="384" spans="1:26">
      <c r="A384" s="9" t="s">
        <v>614</v>
      </c>
      <c r="B384" s="9" t="s">
        <v>1286</v>
      </c>
      <c r="C384" s="9">
        <v>7</v>
      </c>
      <c r="D384" s="9">
        <v>14</v>
      </c>
      <c r="E384" s="9" t="str">
        <f>_xlfn.CONCAT(B384, RIGHT(_xlfn.CONCAT("0", D384), 2))</f>
        <v>BZ-7K14</v>
      </c>
      <c r="F384" s="9" t="s">
        <v>1255</v>
      </c>
      <c r="G384" s="9" t="s">
        <v>655</v>
      </c>
      <c r="H384" s="9" t="s">
        <v>652</v>
      </c>
      <c r="J384" s="9" t="e">
        <f>MATCH($A384, 'Spells By School'!A:A, 0)</f>
        <v>#N/A</v>
      </c>
      <c r="K384" s="9" t="e">
        <f>MATCH($A384, 'Spells By School'!B:B, 0)</f>
        <v>#N/A</v>
      </c>
      <c r="L384" s="9" t="e">
        <f>MATCH($A384, 'Spells By School'!C:C, 0)</f>
        <v>#N/A</v>
      </c>
      <c r="M384" s="9" t="e">
        <f>MATCH($A384, 'Spells By School'!D:D, 0)</f>
        <v>#N/A</v>
      </c>
      <c r="N384" s="9">
        <f>MATCH($A384, 'Spells By School'!E:E, 0)</f>
        <v>28</v>
      </c>
      <c r="O384" s="9" t="e">
        <f>MATCH($A384, 'Spells By School'!F:F, 0)</f>
        <v>#N/A</v>
      </c>
      <c r="P384" s="9" t="e">
        <f ca="1">MATCH($A384, 'Spells By School'!G:G, 0)</f>
        <v>#N/A</v>
      </c>
      <c r="Q384" s="9" t="e">
        <f>MATCH($A384, 'Spells By School'!H:H, 0)</f>
        <v>#N/A</v>
      </c>
      <c r="R384" s="9" t="e">
        <f>MATCH($A384, 'Spells By School'!I:I, 0)</f>
        <v>#N/A</v>
      </c>
      <c r="S384" s="9" t="str">
        <f>IF(ISNA($J384), IF(ISNA($K384), IF(ISNA($L384), IF(ISNA($M384), IF(ISNA($N384), IF(ISNA($O384), IF(ISNA($P384), IF(ISNA($Q384), IF(ISNA($R384), "###error###", R$1),Q$1),P$1),O$1),N$1),M$1),L$1),K$1),J$1)</f>
        <v>Invocation</v>
      </c>
      <c r="T384" s="9" t="str">
        <f>IF(ISNA($J384), IF(ISNA($K384), IF(ISNA($L384), IF(ISNA($M384), IF(ISNA($N384), IF(ISNA($O384), IF(ISNA($P384), IF(ISNA($Q384), IF(ISNA($R384), "###error###", "WM"),"IL"),"NE"),"EN"),"EV"),"TR"),"DI"),"CO"),"AB")</f>
        <v>EV</v>
      </c>
      <c r="U384" s="9">
        <f>IF(ISNA($J384), IF(ISNA($K384), IF(ISNA($L384), IF(ISNA($M384), IF(ISNA($N384), IF(ISNA($O384), IF(ISNA($P384), IF(ISNA($Q384), IF(ISNA($R384), "###error###", MATCH(A384, 'Wand Mapping'!J:J,0)),MATCH(A384, 'Wand Mapping'!I:I,0)),MATCH(A384, 'Wand Mapping'!H:H,0)),MATCH(A384, 'Wand Mapping'!G:G,0)),MATCH(A384, 'Wand Mapping'!F:F,0)),MATCH(A384, 'Wand Mapping'!E:E,0)),MATCH(A384, 'Wand Mapping'!D:D,0)),MATCH(A384, 'Wand Mapping'!C:C,0)),MATCH(A384, 'Wand Mapping'!B:B,0))</f>
        <v>98</v>
      </c>
      <c r="V384" s="9" t="str">
        <f>INDEX('Wand Mapping'!K:K, U384)</f>
        <v>wand_ai_960</v>
      </c>
      <c r="W384" s="9" t="str">
        <f>_xlfn.CONCAT(V384, "_", T384)</f>
        <v>wand_ai_960_EV</v>
      </c>
      <c r="Z384" s="9" t="str">
        <f>IF(ISBLANK(X384), W384, X384)</f>
        <v>wand_ai_960_EV</v>
      </c>
    </row>
    <row r="385" spans="1:26">
      <c r="A385" s="45" t="s">
        <v>453</v>
      </c>
      <c r="B385" s="9" t="s">
        <v>1287</v>
      </c>
      <c r="C385" s="9">
        <v>7</v>
      </c>
      <c r="D385" s="9">
        <v>14</v>
      </c>
      <c r="E385" s="9" t="str">
        <f>_xlfn.CONCAT(B385, RIGHT(_xlfn.CONCAT("0", D385), 2))</f>
        <v>BZ-7L14</v>
      </c>
      <c r="F385" s="9" t="s">
        <v>1256</v>
      </c>
      <c r="G385" s="9" t="s">
        <v>655</v>
      </c>
      <c r="H385" s="9" t="s">
        <v>652</v>
      </c>
      <c r="J385" s="9" t="e">
        <f>MATCH($A385, 'Spells By School'!A:A, 0)</f>
        <v>#N/A</v>
      </c>
      <c r="K385" s="9">
        <f>MATCH($A385, 'Spells By School'!B:B, 0)</f>
        <v>89</v>
      </c>
      <c r="L385" s="9" t="e">
        <f>MATCH($A385, 'Spells By School'!C:C, 0)</f>
        <v>#N/A</v>
      </c>
      <c r="M385" s="9" t="e">
        <f>MATCH($A385, 'Spells By School'!D:D, 0)</f>
        <v>#N/A</v>
      </c>
      <c r="N385" s="9" t="e">
        <f>MATCH($A385, 'Spells By School'!E:E, 0)</f>
        <v>#N/A</v>
      </c>
      <c r="O385" s="9" t="e">
        <f>MATCH($A385, 'Spells By School'!F:F, 0)</f>
        <v>#N/A</v>
      </c>
      <c r="P385" s="9" t="e">
        <f ca="1">MATCH($A385, 'Spells By School'!G:G, 0)</f>
        <v>#N/A</v>
      </c>
      <c r="Q385" s="9" t="e">
        <f>MATCH($A385, 'Spells By School'!H:H, 0)</f>
        <v>#N/A</v>
      </c>
      <c r="R385" s="9" t="e">
        <f>MATCH($A385, 'Spells By School'!I:I, 0)</f>
        <v>#N/A</v>
      </c>
      <c r="S385" s="9" t="str">
        <f>IF(ISNA($J385), IF(ISNA($K385), IF(ISNA($L385), IF(ISNA($M385), IF(ISNA($N385), IF(ISNA($O385), IF(ISNA($P385), IF(ISNA($Q385), IF(ISNA($R385), "###error###", R$1),Q$1),P$1),O$1),N$1),M$1),L$1),K$1),J$1)</f>
        <v>Conjuration</v>
      </c>
      <c r="T385" s="9" t="str">
        <f>IF(ISNA($J385), IF(ISNA($K385), IF(ISNA($L385), IF(ISNA($M385), IF(ISNA($N385), IF(ISNA($O385), IF(ISNA($P385), IF(ISNA($Q385), IF(ISNA($R385), "###error###", "WM"),"IL"),"NE"),"EN"),"EV"),"TR"),"DI"),"CO"),"AB")</f>
        <v>CO</v>
      </c>
      <c r="U385" s="9">
        <f>IF(ISNA($J385), IF(ISNA($K385), IF(ISNA($L385), IF(ISNA($M385), IF(ISNA($N385), IF(ISNA($O385), IF(ISNA($P385), IF(ISNA($Q385), IF(ISNA($R385), "###error###", MATCH(A385, 'Wand Mapping'!J:J,0)),MATCH(A385, 'Wand Mapping'!I:I,0)),MATCH(A385, 'Wand Mapping'!H:H,0)),MATCH(A385, 'Wand Mapping'!G:G,0)),MATCH(A385, 'Wand Mapping'!F:F,0)),MATCH(A385, 'Wand Mapping'!E:E,0)),MATCH(A385, 'Wand Mapping'!D:D,0)),MATCH(A385, 'Wand Mapping'!C:C,0)),MATCH(A385, 'Wand Mapping'!B:B,0))</f>
        <v>74</v>
      </c>
      <c r="V385" s="9" t="str">
        <f>INDEX('Wand Mapping'!K:K, U385)</f>
        <v>wand_ai_720</v>
      </c>
      <c r="W385" s="9" t="str">
        <f>_xlfn.CONCAT(V385, "_", T385)</f>
        <v>wand_ai_720_CO</v>
      </c>
      <c r="Z385" s="9" t="str">
        <f>IF(ISBLANK(X385), W385, X385)</f>
        <v>wand_ai_720_CO</v>
      </c>
    </row>
    <row r="386" spans="1:26">
      <c r="A386" s="9" t="s">
        <v>591</v>
      </c>
      <c r="B386" s="9" t="s">
        <v>1288</v>
      </c>
      <c r="C386" s="9">
        <v>7</v>
      </c>
      <c r="D386" s="9">
        <v>14</v>
      </c>
      <c r="E386" s="9" t="str">
        <f>_xlfn.CONCAT(B386, RIGHT(_xlfn.CONCAT("0", D386), 2))</f>
        <v>BZ-7M14</v>
      </c>
      <c r="F386" s="9" t="s">
        <v>1257</v>
      </c>
      <c r="G386" s="9" t="s">
        <v>655</v>
      </c>
      <c r="H386" s="9" t="s">
        <v>652</v>
      </c>
      <c r="J386" s="9" t="e">
        <f>MATCH($A386, 'Spells By School'!A:A, 0)</f>
        <v>#N/A</v>
      </c>
      <c r="K386" s="9" t="e">
        <f>MATCH($A386, 'Spells By School'!B:B, 0)</f>
        <v>#N/A</v>
      </c>
      <c r="L386" s="9" t="e">
        <f>MATCH($A386, 'Spells By School'!C:C, 0)</f>
        <v>#N/A</v>
      </c>
      <c r="M386" s="9" t="e">
        <f>MATCH($A386, 'Spells By School'!D:D, 0)</f>
        <v>#N/A</v>
      </c>
      <c r="N386" s="9">
        <f>MATCH($A386, 'Spells By School'!E:E, 0)</f>
        <v>76</v>
      </c>
      <c r="O386" s="9" t="e">
        <f>MATCH($A386, 'Spells By School'!F:F, 0)</f>
        <v>#N/A</v>
      </c>
      <c r="P386" s="9" t="e">
        <f ca="1">MATCH($A386, 'Spells By School'!G:G, 0)</f>
        <v>#N/A</v>
      </c>
      <c r="Q386" s="9" t="e">
        <f>MATCH($A386, 'Spells By School'!H:H, 0)</f>
        <v>#N/A</v>
      </c>
      <c r="R386" s="9" t="e">
        <f>MATCH($A386, 'Spells By School'!I:I, 0)</f>
        <v>#N/A</v>
      </c>
      <c r="S386" s="9" t="str">
        <f>IF(ISNA($J386), IF(ISNA($K386), IF(ISNA($L386), IF(ISNA($M386), IF(ISNA($N386), IF(ISNA($O386), IF(ISNA($P386), IF(ISNA($Q386), IF(ISNA($R386), "###error###", R$1),Q$1),P$1),O$1),N$1),M$1),L$1),K$1),J$1)</f>
        <v>Invocation</v>
      </c>
      <c r="T386" s="9" t="str">
        <f>IF(ISNA($J386), IF(ISNA($K386), IF(ISNA($L386), IF(ISNA($M386), IF(ISNA($N386), IF(ISNA($O386), IF(ISNA($P386), IF(ISNA($Q386), IF(ISNA($R386), "###error###", "WM"),"IL"),"NE"),"EN"),"EV"),"TR"),"DI"),"CO"),"AB")</f>
        <v>EV</v>
      </c>
      <c r="U386" s="9">
        <f>IF(ISNA($J386), IF(ISNA($K386), IF(ISNA($L386), IF(ISNA($M386), IF(ISNA($N386), IF(ISNA($O386), IF(ISNA($P386), IF(ISNA($Q386), IF(ISNA($R386), "###error###", MATCH(A386, 'Wand Mapping'!J:J,0)),MATCH(A386, 'Wand Mapping'!I:I,0)),MATCH(A386, 'Wand Mapping'!H:H,0)),MATCH(A386, 'Wand Mapping'!G:G,0)),MATCH(A386, 'Wand Mapping'!F:F,0)),MATCH(A386, 'Wand Mapping'!E:E,0)),MATCH(A386, 'Wand Mapping'!D:D,0)),MATCH(A386, 'Wand Mapping'!C:C,0)),MATCH(A386, 'Wand Mapping'!B:B,0))</f>
        <v>94</v>
      </c>
      <c r="V386" s="9" t="str">
        <f>INDEX('Wand Mapping'!K:K, U386)</f>
        <v>wand_ai_920</v>
      </c>
      <c r="W386" s="9" t="str">
        <f>_xlfn.CONCAT(V386, "_", T386)</f>
        <v>wand_ai_920_EV</v>
      </c>
      <c r="Z386" s="9" t="str">
        <f>IF(ISBLANK(X386), W386, X386)</f>
        <v>wand_ai_920_EV</v>
      </c>
    </row>
    <row r="387" spans="1:26">
      <c r="A387" s="9" t="s">
        <v>612</v>
      </c>
      <c r="B387" s="9" t="s">
        <v>1291</v>
      </c>
      <c r="C387" s="9">
        <v>7</v>
      </c>
      <c r="D387" s="9">
        <v>14</v>
      </c>
      <c r="E387" s="9" t="str">
        <f>_xlfn.CONCAT(B387, RIGHT(_xlfn.CONCAT("0", D387), 2))</f>
        <v>BZ-7P14</v>
      </c>
      <c r="F387" s="9" t="s">
        <v>1260</v>
      </c>
      <c r="G387" s="9" t="s">
        <v>655</v>
      </c>
      <c r="H387" s="9" t="s">
        <v>652</v>
      </c>
      <c r="J387" s="9" t="e">
        <f>MATCH($A387, 'Spells By School'!A:A, 0)</f>
        <v>#N/A</v>
      </c>
      <c r="K387" s="9">
        <f>MATCH($A387, 'Spells By School'!B:B, 0)</f>
        <v>41</v>
      </c>
      <c r="L387" s="9" t="e">
        <f>MATCH($A387, 'Spells By School'!C:C, 0)</f>
        <v>#N/A</v>
      </c>
      <c r="M387" s="9" t="e">
        <f>MATCH($A387, 'Spells By School'!D:D, 0)</f>
        <v>#N/A</v>
      </c>
      <c r="N387" s="9" t="e">
        <f>MATCH($A387, 'Spells By School'!E:E, 0)</f>
        <v>#N/A</v>
      </c>
      <c r="O387" s="9" t="e">
        <f>MATCH($A387, 'Spells By School'!F:F, 0)</f>
        <v>#N/A</v>
      </c>
      <c r="P387" s="9" t="e">
        <f ca="1">MATCH($A387, 'Spells By School'!G:G, 0)</f>
        <v>#N/A</v>
      </c>
      <c r="Q387" s="9" t="e">
        <f>MATCH($A387, 'Spells By School'!H:H, 0)</f>
        <v>#N/A</v>
      </c>
      <c r="R387" s="9" t="e">
        <f>MATCH($A387, 'Spells By School'!I:I, 0)</f>
        <v>#N/A</v>
      </c>
      <c r="S387" s="9" t="str">
        <f>IF(ISNA($J387), IF(ISNA($K387), IF(ISNA($L387), IF(ISNA($M387), IF(ISNA($N387), IF(ISNA($O387), IF(ISNA($P387), IF(ISNA($Q387), IF(ISNA($R387), "###error###", R$1),Q$1),P$1),O$1),N$1),M$1),L$1),K$1),J$1)</f>
        <v>Conjuration</v>
      </c>
      <c r="T387" s="9" t="str">
        <f>IF(ISNA($J387), IF(ISNA($K387), IF(ISNA($L387), IF(ISNA($M387), IF(ISNA($N387), IF(ISNA($O387), IF(ISNA($P387), IF(ISNA($Q387), IF(ISNA($R387), "###error###", "WM"),"IL"),"NE"),"EN"),"EV"),"TR"),"DI"),"CO"),"AB")</f>
        <v>CO</v>
      </c>
      <c r="U387" s="9">
        <f>IF(ISNA($J387), IF(ISNA($K387), IF(ISNA($L387), IF(ISNA($M387), IF(ISNA($N387), IF(ISNA($O387), IF(ISNA($P387), IF(ISNA($Q387), IF(ISNA($R387), "###error###", MATCH(A387, 'Wand Mapping'!J:J,0)),MATCH(A387, 'Wand Mapping'!I:I,0)),MATCH(A387, 'Wand Mapping'!H:H,0)),MATCH(A387, 'Wand Mapping'!G:G,0)),MATCH(A387, 'Wand Mapping'!F:F,0)),MATCH(A387, 'Wand Mapping'!E:E,0)),MATCH(A387, 'Wand Mapping'!D:D,0)),MATCH(A387, 'Wand Mapping'!C:C,0)),MATCH(A387, 'Wand Mapping'!B:B,0))</f>
        <v>98</v>
      </c>
      <c r="V387" s="9" t="str">
        <f>INDEX('Wand Mapping'!K:K, U387)</f>
        <v>wand_ai_960</v>
      </c>
      <c r="W387" s="9" t="str">
        <f>_xlfn.CONCAT(V387, "_", T387)</f>
        <v>wand_ai_960_CO</v>
      </c>
      <c r="Z387" s="9" t="str">
        <f>IF(ISBLANK(X387), W387, X387)</f>
        <v>wand_ai_960_CO</v>
      </c>
    </row>
    <row r="388" spans="1:26">
      <c r="A388" s="9" t="s">
        <v>637</v>
      </c>
      <c r="B388" s="9" t="s">
        <v>1292</v>
      </c>
      <c r="C388" s="9">
        <v>7</v>
      </c>
      <c r="D388" s="9">
        <v>14</v>
      </c>
      <c r="E388" s="9" t="str">
        <f>_xlfn.CONCAT(B388, RIGHT(_xlfn.CONCAT("0", D388), 2))</f>
        <v>BZ-7Q14</v>
      </c>
      <c r="F388" s="9" t="s">
        <v>1261</v>
      </c>
      <c r="G388" s="9" t="s">
        <v>655</v>
      </c>
      <c r="H388" s="9" t="s">
        <v>652</v>
      </c>
      <c r="J388" s="9" t="e">
        <f>MATCH($A388, 'Spells By School'!A:A, 0)</f>
        <v>#N/A</v>
      </c>
      <c r="K388" s="9" t="e">
        <f>MATCH($A388, 'Spells By School'!B:B, 0)</f>
        <v>#N/A</v>
      </c>
      <c r="L388" s="9" t="e">
        <f>MATCH($A388, 'Spells By School'!C:C, 0)</f>
        <v>#N/A</v>
      </c>
      <c r="M388" s="9" t="e">
        <f>MATCH($A388, 'Spells By School'!D:D, 0)</f>
        <v>#N/A</v>
      </c>
      <c r="N388" s="9" t="e">
        <f>MATCH($A388, 'Spells By School'!E:E, 0)</f>
        <v>#N/A</v>
      </c>
      <c r="O388" s="9" t="e">
        <f>MATCH($A388, 'Spells By School'!F:F, 0)</f>
        <v>#N/A</v>
      </c>
      <c r="P388" s="9">
        <f ca="1">MATCH($A388, 'Spells By School'!G:G, 0)</f>
        <v>57</v>
      </c>
      <c r="Q388" s="9" t="e">
        <f>MATCH($A388, 'Spells By School'!H:H, 0)</f>
        <v>#N/A</v>
      </c>
      <c r="R388" s="9" t="e">
        <f>MATCH($A388, 'Spells By School'!I:I, 0)</f>
        <v>#N/A</v>
      </c>
      <c r="S388" s="9" t="str">
        <f ca="1">IF(ISNA($J388), IF(ISNA($K388), IF(ISNA($L388), IF(ISNA($M388), IF(ISNA($N388), IF(ISNA($O388), IF(ISNA($P388), IF(ISNA($Q388), IF(ISNA($R388), "###error###", R$1),Q$1),P$1),O$1),N$1),M$1),L$1),K$1),J$1)</f>
        <v>Necromancy</v>
      </c>
      <c r="T388" s="9" t="str">
        <f ca="1">IF(ISNA($J388), IF(ISNA($K388), IF(ISNA($L388), IF(ISNA($M388), IF(ISNA($N388), IF(ISNA($O388), IF(ISNA($P388), IF(ISNA($Q388), IF(ISNA($R388), "###error###", "WM"),"IL"),"NE"),"EN"),"EV"),"TR"),"DI"),"CO"),"AB")</f>
        <v>NE</v>
      </c>
      <c r="U388" s="9">
        <f ca="1">IF(ISNA($J388), IF(ISNA($K388), IF(ISNA($L388), IF(ISNA($M388), IF(ISNA($N388), IF(ISNA($O388), IF(ISNA($P388), IF(ISNA($Q388), IF(ISNA($R388), "###error###", MATCH(A388, 'Wand Mapping'!J:J,0)),MATCH(A388, 'Wand Mapping'!I:I,0)),MATCH(A388, 'Wand Mapping'!H:H,0)),MATCH(A388, 'Wand Mapping'!G:G,0)),MATCH(A388, 'Wand Mapping'!F:F,0)),MATCH(A388, 'Wand Mapping'!E:E,0)),MATCH(A388, 'Wand Mapping'!D:D,0)),MATCH(A388, 'Wand Mapping'!C:C,0)),MATCH(A388, 'Wand Mapping'!B:B,0))</f>
        <v>101</v>
      </c>
      <c r="V388" s="9" t="str">
        <f ca="1">INDEX('Wand Mapping'!K:K, U388)</f>
        <v>wand_ai_990</v>
      </c>
      <c r="W388" s="9" t="str">
        <f ca="1">_xlfn.CONCAT(V388, "_", T388)</f>
        <v>wand_ai_990_NE</v>
      </c>
      <c r="Z388" s="9" t="str">
        <f ca="1">IF(ISBLANK(X388), W388, X388)</f>
        <v>wand_ai_990_NE</v>
      </c>
    </row>
    <row r="389" spans="1:26">
      <c r="A389" s="9" t="s">
        <v>97</v>
      </c>
      <c r="B389" s="9" t="s">
        <v>1293</v>
      </c>
      <c r="C389" s="9">
        <v>7</v>
      </c>
      <c r="D389" s="9">
        <v>14</v>
      </c>
      <c r="E389" s="9" t="str">
        <f>_xlfn.CONCAT(B389, RIGHT(_xlfn.CONCAT("0", D389), 2))</f>
        <v>BZ-7R14</v>
      </c>
      <c r="F389" s="9" t="s">
        <v>1262</v>
      </c>
      <c r="G389" s="9" t="s">
        <v>655</v>
      </c>
      <c r="H389" s="9" t="s">
        <v>652</v>
      </c>
      <c r="J389" s="9" t="e">
        <f>MATCH($A389, 'Spells By School'!A:A, 0)</f>
        <v>#N/A</v>
      </c>
      <c r="K389" s="9" t="e">
        <f>MATCH($A389, 'Spells By School'!B:B, 0)</f>
        <v>#N/A</v>
      </c>
      <c r="L389" s="9" t="e">
        <f>MATCH($A389, 'Spells By School'!C:C, 0)</f>
        <v>#N/A</v>
      </c>
      <c r="M389" s="9" t="e">
        <f>MATCH($A389, 'Spells By School'!D:D, 0)</f>
        <v>#N/A</v>
      </c>
      <c r="N389" s="9" t="e">
        <f>MATCH($A389, 'Spells By School'!E:E, 0)</f>
        <v>#N/A</v>
      </c>
      <c r="O389" s="9" t="e">
        <f>MATCH($A389, 'Spells By School'!F:F, 0)</f>
        <v>#N/A</v>
      </c>
      <c r="P389" s="9">
        <f ca="1">MATCH($A389, 'Spells By School'!G:G, 0)</f>
        <v>58</v>
      </c>
      <c r="Q389" s="9" t="e">
        <f>MATCH($A389, 'Spells By School'!H:H, 0)</f>
        <v>#N/A</v>
      </c>
      <c r="R389" s="9" t="e">
        <f>MATCH($A389, 'Spells By School'!I:I, 0)</f>
        <v>#N/A</v>
      </c>
      <c r="S389" s="9" t="str">
        <f ca="1">IF(ISNA($J389), IF(ISNA($K389), IF(ISNA($L389), IF(ISNA($M389), IF(ISNA($N389), IF(ISNA($O389), IF(ISNA($P389), IF(ISNA($Q389), IF(ISNA($R389), "###error###", R$1),Q$1),P$1),O$1),N$1),M$1),L$1),K$1),J$1)</f>
        <v>Necromancy</v>
      </c>
      <c r="T389" s="9" t="str">
        <f ca="1">IF(ISNA($J389), IF(ISNA($K389), IF(ISNA($L389), IF(ISNA($M389), IF(ISNA($N389), IF(ISNA($O389), IF(ISNA($P389), IF(ISNA($Q389), IF(ISNA($R389), "###error###", "WM"),"IL"),"NE"),"EN"),"EV"),"TR"),"DI"),"CO"),"AB")</f>
        <v>NE</v>
      </c>
      <c r="U389" s="9">
        <f ca="1">IF(ISNA($J389), IF(ISNA($K389), IF(ISNA($L389), IF(ISNA($M389), IF(ISNA($N389), IF(ISNA($O389), IF(ISNA($P389), IF(ISNA($Q389), IF(ISNA($R389), "###error###", MATCH(A389, 'Wand Mapping'!J:J,0)),MATCH(A389, 'Wand Mapping'!I:I,0)),MATCH(A389, 'Wand Mapping'!H:H,0)),MATCH(A389, 'Wand Mapping'!G:G,0)),MATCH(A389, 'Wand Mapping'!F:F,0)),MATCH(A389, 'Wand Mapping'!E:E,0)),MATCH(A389, 'Wand Mapping'!D:D,0)),MATCH(A389, 'Wand Mapping'!C:C,0)),MATCH(A389, 'Wand Mapping'!B:B,0))</f>
        <v>17</v>
      </c>
      <c r="V389" s="9" t="str">
        <f ca="1">INDEX('Wand Mapping'!K:K, U389)</f>
        <v>wand_ai_150</v>
      </c>
      <c r="W389" s="9" t="str">
        <f ca="1">_xlfn.CONCAT(V389, "_", T389)</f>
        <v>wand_ai_150_NE</v>
      </c>
      <c r="Z389" s="9" t="str">
        <f ca="1">IF(ISBLANK(X389), W389, X389)</f>
        <v>wand_ai_150_NE</v>
      </c>
    </row>
    <row r="390" spans="1:26">
      <c r="A390" s="9" t="s">
        <v>505</v>
      </c>
      <c r="B390" s="9" t="s">
        <v>1294</v>
      </c>
      <c r="C390" s="9">
        <v>7</v>
      </c>
      <c r="D390" s="9">
        <v>14</v>
      </c>
      <c r="E390" s="9" t="str">
        <f>_xlfn.CONCAT(B390, RIGHT(_xlfn.CONCAT("0", D390), 2))</f>
        <v>BZ-7S14</v>
      </c>
      <c r="F390" s="9" t="s">
        <v>1263</v>
      </c>
      <c r="G390" s="9" t="s">
        <v>655</v>
      </c>
      <c r="H390" s="9" t="s">
        <v>652</v>
      </c>
      <c r="J390" s="9" t="e">
        <f>MATCH($A390, 'Spells By School'!A:A, 0)</f>
        <v>#N/A</v>
      </c>
      <c r="K390" s="9" t="e">
        <f>MATCH($A390, 'Spells By School'!B:B, 0)</f>
        <v>#N/A</v>
      </c>
      <c r="L390" s="9" t="e">
        <f>MATCH($A390, 'Spells By School'!C:C, 0)</f>
        <v>#N/A</v>
      </c>
      <c r="M390" s="9" t="e">
        <f>MATCH($A390, 'Spells By School'!D:D, 0)</f>
        <v>#N/A</v>
      </c>
      <c r="N390" s="9" t="e">
        <f>MATCH($A390, 'Spells By School'!E:E, 0)</f>
        <v>#N/A</v>
      </c>
      <c r="O390" s="9" t="e">
        <f>MATCH($A390, 'Spells By School'!F:F, 0)</f>
        <v>#N/A</v>
      </c>
      <c r="P390" s="9">
        <f ca="1">MATCH($A390, 'Spells By School'!G:G, 0)</f>
        <v>34</v>
      </c>
      <c r="Q390" s="9" t="e">
        <f>MATCH($A390, 'Spells By School'!H:H, 0)</f>
        <v>#N/A</v>
      </c>
      <c r="R390" s="9" t="e">
        <f>MATCH($A390, 'Spells By School'!I:I, 0)</f>
        <v>#N/A</v>
      </c>
      <c r="S390" s="9" t="str">
        <f ca="1">IF(ISNA($J390), IF(ISNA($K390), IF(ISNA($L390), IF(ISNA($M390), IF(ISNA($N390), IF(ISNA($O390), IF(ISNA($P390), IF(ISNA($Q390), IF(ISNA($R390), "###error###", R$1),Q$1),P$1),O$1),N$1),M$1),L$1),K$1),J$1)</f>
        <v>Necromancy</v>
      </c>
      <c r="T390" s="9" t="str">
        <f ca="1">IF(ISNA($J390), IF(ISNA($K390), IF(ISNA($L390), IF(ISNA($M390), IF(ISNA($N390), IF(ISNA($O390), IF(ISNA($P390), IF(ISNA($Q390), IF(ISNA($R390), "###error###", "WM"),"IL"),"NE"),"EN"),"EV"),"TR"),"DI"),"CO"),"AB")</f>
        <v>NE</v>
      </c>
      <c r="U390" s="9">
        <f ca="1">IF(ISNA($J390), IF(ISNA($K390), IF(ISNA($L390), IF(ISNA($M390), IF(ISNA($N390), IF(ISNA($O390), IF(ISNA($P390), IF(ISNA($Q390), IF(ISNA($R390), "###error###", MATCH(A390, 'Wand Mapping'!J:J,0)),MATCH(A390, 'Wand Mapping'!I:I,0)),MATCH(A390, 'Wand Mapping'!H:H,0)),MATCH(A390, 'Wand Mapping'!G:G,0)),MATCH(A390, 'Wand Mapping'!F:F,0)),MATCH(A390, 'Wand Mapping'!E:E,0)),MATCH(A390, 'Wand Mapping'!D:D,0)),MATCH(A390, 'Wand Mapping'!C:C,0)),MATCH(A390, 'Wand Mapping'!B:B,0))</f>
        <v>81</v>
      </c>
      <c r="V390" s="9" t="str">
        <f ca="1">INDEX('Wand Mapping'!K:K, U390)</f>
        <v>wand_ai_790</v>
      </c>
      <c r="W390" s="9" t="str">
        <f ca="1">_xlfn.CONCAT(V390, "_", T390)</f>
        <v>wand_ai_790_NE</v>
      </c>
      <c r="Z390" s="9" t="str">
        <f ca="1">IF(ISBLANK(X390), W390, X390)</f>
        <v>wand_ai_790_NE</v>
      </c>
    </row>
    <row r="391" spans="1:26">
      <c r="A391" s="9" t="s">
        <v>442</v>
      </c>
      <c r="B391" s="9" t="s">
        <v>1295</v>
      </c>
      <c r="C391" s="9">
        <v>7</v>
      </c>
      <c r="D391" s="9">
        <v>14</v>
      </c>
      <c r="E391" s="9" t="str">
        <f>_xlfn.CONCAT(B391, RIGHT(_xlfn.CONCAT("0", D391), 2))</f>
        <v>BZ-7T14</v>
      </c>
      <c r="F391" s="9" t="s">
        <v>1264</v>
      </c>
      <c r="G391" s="9" t="s">
        <v>655</v>
      </c>
      <c r="H391" s="9" t="s">
        <v>652</v>
      </c>
      <c r="J391" s="9" t="e">
        <f>MATCH($A391, 'Spells By School'!A:A, 0)</f>
        <v>#N/A</v>
      </c>
      <c r="K391" s="9">
        <f>MATCH($A391, 'Spells By School'!B:B, 0)</f>
        <v>93</v>
      </c>
      <c r="L391" s="9" t="e">
        <f>MATCH($A391, 'Spells By School'!C:C, 0)</f>
        <v>#N/A</v>
      </c>
      <c r="M391" s="9" t="e">
        <f>MATCH($A391, 'Spells By School'!D:D, 0)</f>
        <v>#N/A</v>
      </c>
      <c r="N391" s="9" t="e">
        <f>MATCH($A391, 'Spells By School'!E:E, 0)</f>
        <v>#N/A</v>
      </c>
      <c r="O391" s="9" t="e">
        <f>MATCH($A391, 'Spells By School'!F:F, 0)</f>
        <v>#N/A</v>
      </c>
      <c r="P391" s="9" t="e">
        <f ca="1">MATCH($A391, 'Spells By School'!G:G, 0)</f>
        <v>#N/A</v>
      </c>
      <c r="Q391" s="9" t="e">
        <f>MATCH($A391, 'Spells By School'!H:H, 0)</f>
        <v>#N/A</v>
      </c>
      <c r="R391" s="9" t="e">
        <f>MATCH($A391, 'Spells By School'!I:I, 0)</f>
        <v>#N/A</v>
      </c>
      <c r="S391" s="9" t="str">
        <f>IF(ISNA($J391), IF(ISNA($K391), IF(ISNA($L391), IF(ISNA($M391), IF(ISNA($N391), IF(ISNA($O391), IF(ISNA($P391), IF(ISNA($Q391), IF(ISNA($R391), "###error###", R$1),Q$1),P$1),O$1),N$1),M$1),L$1),K$1),J$1)</f>
        <v>Conjuration</v>
      </c>
      <c r="T391" s="9" t="str">
        <f>IF(ISNA($J391), IF(ISNA($K391), IF(ISNA($L391), IF(ISNA($M391), IF(ISNA($N391), IF(ISNA($O391), IF(ISNA($P391), IF(ISNA($Q391), IF(ISNA($R391), "###error###", "WM"),"IL"),"NE"),"EN"),"EV"),"TR"),"DI"),"CO"),"AB")</f>
        <v>CO</v>
      </c>
      <c r="U391" s="9">
        <f>IF(ISNA($J391), IF(ISNA($K391), IF(ISNA($L391), IF(ISNA($M391), IF(ISNA($N391), IF(ISNA($O391), IF(ISNA($P391), IF(ISNA($Q391), IF(ISNA($R391), "###error###", MATCH(A391, 'Wand Mapping'!J:J,0)),MATCH(A391, 'Wand Mapping'!I:I,0)),MATCH(A391, 'Wand Mapping'!H:H,0)),MATCH(A391, 'Wand Mapping'!G:G,0)),MATCH(A391, 'Wand Mapping'!F:F,0)),MATCH(A391, 'Wand Mapping'!E:E,0)),MATCH(A391, 'Wand Mapping'!D:D,0)),MATCH(A391, 'Wand Mapping'!C:C,0)),MATCH(A391, 'Wand Mapping'!B:B,0))</f>
        <v>72</v>
      </c>
      <c r="V391" s="9" t="str">
        <f>INDEX('Wand Mapping'!K:K, U391)</f>
        <v>wand_ai_700</v>
      </c>
      <c r="W391" s="9" t="str">
        <f>_xlfn.CONCAT(V391, "_", T391)</f>
        <v>wand_ai_700_CO</v>
      </c>
      <c r="Z391" s="9" t="str">
        <f>IF(ISBLANK(X391), W391, X391)</f>
        <v>wand_ai_700_CO</v>
      </c>
    </row>
    <row r="392" spans="1:26">
      <c r="A392" s="9" t="s">
        <v>409</v>
      </c>
      <c r="B392" s="9" t="s">
        <v>1296</v>
      </c>
      <c r="C392" s="9">
        <v>7</v>
      </c>
      <c r="D392" s="9">
        <v>14</v>
      </c>
      <c r="E392" s="9" t="str">
        <f>_xlfn.CONCAT(B392, RIGHT(_xlfn.CONCAT("0", D392), 2))</f>
        <v>BZ-7U14</v>
      </c>
      <c r="F392" s="9" t="s">
        <v>1265</v>
      </c>
      <c r="G392" s="9" t="s">
        <v>655</v>
      </c>
      <c r="H392" s="9" t="s">
        <v>652</v>
      </c>
      <c r="J392" s="9" t="e">
        <f>MATCH($A392, 'Spells By School'!A:A, 0)</f>
        <v>#N/A</v>
      </c>
      <c r="K392" s="9">
        <f>MATCH($A392, 'Spells By School'!B:B, 0)</f>
        <v>23</v>
      </c>
      <c r="L392" s="9" t="e">
        <f>MATCH($A392, 'Spells By School'!C:C, 0)</f>
        <v>#N/A</v>
      </c>
      <c r="M392" s="9" t="e">
        <f>MATCH($A392, 'Spells By School'!D:D, 0)</f>
        <v>#N/A</v>
      </c>
      <c r="N392" s="9" t="e">
        <f>MATCH($A392, 'Spells By School'!E:E, 0)</f>
        <v>#N/A</v>
      </c>
      <c r="O392" s="9" t="e">
        <f>MATCH($A392, 'Spells By School'!F:F, 0)</f>
        <v>#N/A</v>
      </c>
      <c r="P392" s="9" t="e">
        <f ca="1">MATCH($A392, 'Spells By School'!G:G, 0)</f>
        <v>#N/A</v>
      </c>
      <c r="Q392" s="9" t="e">
        <f>MATCH($A392, 'Spells By School'!H:H, 0)</f>
        <v>#N/A</v>
      </c>
      <c r="R392" s="9" t="e">
        <f>MATCH($A392, 'Spells By School'!I:I, 0)</f>
        <v>#N/A</v>
      </c>
      <c r="S392" s="9" t="str">
        <f>IF(ISNA($J392), IF(ISNA($K392), IF(ISNA($L392), IF(ISNA($M392), IF(ISNA($N392), IF(ISNA($O392), IF(ISNA($P392), IF(ISNA($Q392), IF(ISNA($R392), "###error###", R$1),Q$1),P$1),O$1),N$1),M$1),L$1),K$1),J$1)</f>
        <v>Conjuration</v>
      </c>
      <c r="T392" s="9" t="str">
        <f>IF(ISNA($J392), IF(ISNA($K392), IF(ISNA($L392), IF(ISNA($M392), IF(ISNA($N392), IF(ISNA($O392), IF(ISNA($P392), IF(ISNA($Q392), IF(ISNA($R392), "###error###", "WM"),"IL"),"NE"),"EN"),"EV"),"TR"),"DI"),"CO"),"AB")</f>
        <v>CO</v>
      </c>
      <c r="U392" s="9">
        <f>IF(ISNA($J392), IF(ISNA($K392), IF(ISNA($L392), IF(ISNA($M392), IF(ISNA($N392), IF(ISNA($O392), IF(ISNA($P392), IF(ISNA($Q392), IF(ISNA($R392), "###error###", MATCH(A392, 'Wand Mapping'!J:J,0)),MATCH(A392, 'Wand Mapping'!I:I,0)),MATCH(A392, 'Wand Mapping'!H:H,0)),MATCH(A392, 'Wand Mapping'!G:G,0)),MATCH(A392, 'Wand Mapping'!F:F,0)),MATCH(A392, 'Wand Mapping'!E:E,0)),MATCH(A392, 'Wand Mapping'!D:D,0)),MATCH(A392, 'Wand Mapping'!C:C,0)),MATCH(A392, 'Wand Mapping'!B:B,0))</f>
        <v>67</v>
      </c>
      <c r="V392" s="9" t="str">
        <f>INDEX('Wand Mapping'!K:K, U392)</f>
        <v>wand_ai_650</v>
      </c>
      <c r="W392" s="9" t="str">
        <f>_xlfn.CONCAT(V392, "_", T392)</f>
        <v>wand_ai_650_CO</v>
      </c>
      <c r="Z392" s="9" t="str">
        <f>IF(ISBLANK(X392), W392, X392)</f>
        <v>wand_ai_650_CO</v>
      </c>
    </row>
    <row r="393" spans="1:26">
      <c r="A393" s="46" t="s">
        <v>172</v>
      </c>
      <c r="B393" s="9" t="s">
        <v>1297</v>
      </c>
      <c r="C393" s="9">
        <v>7</v>
      </c>
      <c r="D393" s="9">
        <v>14</v>
      </c>
      <c r="E393" s="9" t="str">
        <f>_xlfn.CONCAT(B393, RIGHT(_xlfn.CONCAT("0", D393), 2))</f>
        <v>BZ-7V14</v>
      </c>
      <c r="F393" s="9" t="s">
        <v>1266</v>
      </c>
      <c r="G393" s="9" t="s">
        <v>655</v>
      </c>
      <c r="H393" s="9" t="s">
        <v>652</v>
      </c>
      <c r="J393" s="9" t="e">
        <f>MATCH($A393, 'Spells By School'!A:A, 0)</f>
        <v>#N/A</v>
      </c>
      <c r="K393" s="9">
        <f>MATCH($A393, 'Spells By School'!B:B, 0)</f>
        <v>91</v>
      </c>
      <c r="L393" s="9" t="e">
        <f>MATCH($A393, 'Spells By School'!C:C, 0)</f>
        <v>#N/A</v>
      </c>
      <c r="M393" s="9" t="e">
        <f>MATCH($A393, 'Spells By School'!D:D, 0)</f>
        <v>#N/A</v>
      </c>
      <c r="N393" s="9" t="e">
        <f>MATCH($A393, 'Spells By School'!E:E, 0)</f>
        <v>#N/A</v>
      </c>
      <c r="O393" s="9" t="e">
        <f>MATCH($A393, 'Spells By School'!F:F, 0)</f>
        <v>#N/A</v>
      </c>
      <c r="P393" s="9" t="e">
        <f ca="1">MATCH($A393, 'Spells By School'!G:G, 0)</f>
        <v>#N/A</v>
      </c>
      <c r="Q393" s="9" t="e">
        <f>MATCH($A393, 'Spells By School'!H:H, 0)</f>
        <v>#N/A</v>
      </c>
      <c r="R393" s="9" t="e">
        <f>MATCH($A393, 'Spells By School'!I:I, 0)</f>
        <v>#N/A</v>
      </c>
      <c r="S393" s="9" t="str">
        <f>IF(ISNA($J393), IF(ISNA($K393), IF(ISNA($L393), IF(ISNA($M393), IF(ISNA($N393), IF(ISNA($O393), IF(ISNA($P393), IF(ISNA($Q393), IF(ISNA($R393), "###error###", R$1),Q$1),P$1),O$1),N$1),M$1),L$1),K$1),J$1)</f>
        <v>Conjuration</v>
      </c>
      <c r="T393" s="9" t="str">
        <f>IF(ISNA($J393), IF(ISNA($K393), IF(ISNA($L393), IF(ISNA($M393), IF(ISNA($N393), IF(ISNA($O393), IF(ISNA($P393), IF(ISNA($Q393), IF(ISNA($R393), "###error###", "WM"),"IL"),"NE"),"EN"),"EV"),"TR"),"DI"),"CO"),"AB")</f>
        <v>CO</v>
      </c>
      <c r="U393" s="9">
        <f>IF(ISNA($J393), IF(ISNA($K393), IF(ISNA($L393), IF(ISNA($M393), IF(ISNA($N393), IF(ISNA($O393), IF(ISNA($P393), IF(ISNA($Q393), IF(ISNA($R393), "###error###", MATCH(A393, 'Wand Mapping'!J:J,0)),MATCH(A393, 'Wand Mapping'!I:I,0)),MATCH(A393, 'Wand Mapping'!H:H,0)),MATCH(A393, 'Wand Mapping'!G:G,0)),MATCH(A393, 'Wand Mapping'!F:F,0)),MATCH(A393, 'Wand Mapping'!E:E,0)),MATCH(A393, 'Wand Mapping'!D:D,0)),MATCH(A393, 'Wand Mapping'!C:C,0)),MATCH(A393, 'Wand Mapping'!B:B,0))</f>
        <v>31</v>
      </c>
      <c r="V393" s="9" t="str">
        <f>INDEX('Wand Mapping'!K:K, U393)</f>
        <v>wand_ai_290</v>
      </c>
      <c r="W393" s="9" t="str">
        <f>_xlfn.CONCAT(V393, "_", T393)</f>
        <v>wand_ai_290_CO</v>
      </c>
      <c r="Z393" s="9" t="str">
        <f>IF(ISBLANK(X393), W393, X393)</f>
        <v>wand_ai_290_CO</v>
      </c>
    </row>
    <row r="394" spans="1:26">
      <c r="A394" s="44" t="s">
        <v>105</v>
      </c>
      <c r="B394" s="9" t="s">
        <v>1298</v>
      </c>
      <c r="C394" s="9">
        <v>7</v>
      </c>
      <c r="D394" s="9">
        <v>14</v>
      </c>
      <c r="E394" s="9" t="str">
        <f>_xlfn.CONCAT(B394, RIGHT(_xlfn.CONCAT("0", D394), 2))</f>
        <v>BZ-7W14</v>
      </c>
      <c r="F394" s="9" t="s">
        <v>1267</v>
      </c>
      <c r="G394" s="9" t="s">
        <v>655</v>
      </c>
      <c r="H394" s="9" t="s">
        <v>652</v>
      </c>
      <c r="J394" s="9" t="e">
        <f>MATCH($A394, 'Spells By School'!A:A, 0)</f>
        <v>#N/A</v>
      </c>
      <c r="K394" s="9">
        <f>MATCH($A394, 'Spells By School'!B:B, 0)</f>
        <v>88</v>
      </c>
      <c r="L394" s="9" t="e">
        <f>MATCH($A394, 'Spells By School'!C:C, 0)</f>
        <v>#N/A</v>
      </c>
      <c r="M394" s="9" t="e">
        <f>MATCH($A394, 'Spells By School'!D:D, 0)</f>
        <v>#N/A</v>
      </c>
      <c r="N394" s="9" t="e">
        <f>MATCH($A394, 'Spells By School'!E:E, 0)</f>
        <v>#N/A</v>
      </c>
      <c r="O394" s="9" t="e">
        <f>MATCH($A394, 'Spells By School'!F:F, 0)</f>
        <v>#N/A</v>
      </c>
      <c r="P394" s="9" t="e">
        <f ca="1">MATCH($A394, 'Spells By School'!G:G, 0)</f>
        <v>#N/A</v>
      </c>
      <c r="Q394" s="9" t="e">
        <f>MATCH($A394, 'Spells By School'!H:H, 0)</f>
        <v>#N/A</v>
      </c>
      <c r="R394" s="9" t="e">
        <f>MATCH($A394, 'Spells By School'!I:I, 0)</f>
        <v>#N/A</v>
      </c>
      <c r="S394" s="9" t="str">
        <f>IF(ISNA($J394), IF(ISNA($K394), IF(ISNA($L394), IF(ISNA($M394), IF(ISNA($N394), IF(ISNA($O394), IF(ISNA($P394), IF(ISNA($Q394), IF(ISNA($R394), "###error###", R$1),Q$1),P$1),O$1),N$1),M$1),L$1),K$1),J$1)</f>
        <v>Conjuration</v>
      </c>
      <c r="T394" s="9" t="str">
        <f>IF(ISNA($J394), IF(ISNA($K394), IF(ISNA($L394), IF(ISNA($M394), IF(ISNA($N394), IF(ISNA($O394), IF(ISNA($P394), IF(ISNA($Q394), IF(ISNA($R394), "###error###", "WM"),"IL"),"NE"),"EN"),"EV"),"TR"),"DI"),"CO"),"AB")</f>
        <v>CO</v>
      </c>
      <c r="U394" s="9">
        <f>IF(ISNA($J394), IF(ISNA($K394), IF(ISNA($L394), IF(ISNA($M394), IF(ISNA($N394), IF(ISNA($O394), IF(ISNA($P394), IF(ISNA($Q394), IF(ISNA($R394), "###error###", MATCH(A394, 'Wand Mapping'!J:J,0)),MATCH(A394, 'Wand Mapping'!I:I,0)),MATCH(A394, 'Wand Mapping'!H:H,0)),MATCH(A394, 'Wand Mapping'!G:G,0)),MATCH(A394, 'Wand Mapping'!F:F,0)),MATCH(A394, 'Wand Mapping'!E:E,0)),MATCH(A394, 'Wand Mapping'!D:D,0)),MATCH(A394, 'Wand Mapping'!C:C,0)),MATCH(A394, 'Wand Mapping'!B:B,0))</f>
        <v>19</v>
      </c>
      <c r="V394" s="9" t="str">
        <f>INDEX('Wand Mapping'!K:K, U394)</f>
        <v>wand_ai_170</v>
      </c>
      <c r="W394" s="9" t="str">
        <f>_xlfn.CONCAT(V394, "_", T394)</f>
        <v>wand_ai_170_CO</v>
      </c>
      <c r="Z394" s="9" t="str">
        <f>IF(ISBLANK(X394), W394, X394)</f>
        <v>wand_ai_170_CO</v>
      </c>
    </row>
    <row r="395" spans="1:26">
      <c r="A395" s="9" t="s">
        <v>323</v>
      </c>
      <c r="B395" s="9" t="s">
        <v>1299</v>
      </c>
      <c r="C395" s="9">
        <v>7</v>
      </c>
      <c r="D395" s="9">
        <v>14</v>
      </c>
      <c r="E395" s="9" t="str">
        <f>_xlfn.CONCAT(B395, RIGHT(_xlfn.CONCAT("0", D395), 2))</f>
        <v>BZ-7X14</v>
      </c>
      <c r="F395" s="9" t="s">
        <v>1268</v>
      </c>
      <c r="G395" s="9" t="s">
        <v>655</v>
      </c>
      <c r="H395" s="9" t="s">
        <v>652</v>
      </c>
      <c r="J395" s="9" t="e">
        <f>MATCH($A395, 'Spells By School'!A:A, 0)</f>
        <v>#N/A</v>
      </c>
      <c r="K395" s="9" t="e">
        <f>MATCH($A395, 'Spells By School'!B:B, 0)</f>
        <v>#N/A</v>
      </c>
      <c r="L395" s="9" t="e">
        <f>MATCH($A395, 'Spells By School'!C:C, 0)</f>
        <v>#N/A</v>
      </c>
      <c r="M395" s="9">
        <f>MATCH($A395, 'Spells By School'!D:D, 0)</f>
        <v>20</v>
      </c>
      <c r="N395" s="9" t="e">
        <f>MATCH($A395, 'Spells By School'!E:E, 0)</f>
        <v>#N/A</v>
      </c>
      <c r="O395" s="9" t="e">
        <f>MATCH($A395, 'Spells By School'!F:F, 0)</f>
        <v>#N/A</v>
      </c>
      <c r="P395" s="9" t="e">
        <f ca="1">MATCH($A395, 'Spells By School'!G:G, 0)</f>
        <v>#N/A</v>
      </c>
      <c r="Q395" s="9" t="e">
        <f>MATCH($A395, 'Spells By School'!H:H, 0)</f>
        <v>#N/A</v>
      </c>
      <c r="R395" s="9" t="e">
        <f>MATCH($A395, 'Spells By School'!I:I, 0)</f>
        <v>#N/A</v>
      </c>
      <c r="S395" s="9" t="str">
        <f>IF(ISNA($J395), IF(ISNA($K395), IF(ISNA($L395), IF(ISNA($M395), IF(ISNA($N395), IF(ISNA($O395), IF(ISNA($P395), IF(ISNA($Q395), IF(ISNA($R395), "###error###", R$1),Q$1),P$1),O$1),N$1),M$1),L$1),K$1),J$1)</f>
        <v>Transmutation</v>
      </c>
      <c r="T395" s="9" t="str">
        <f>IF(ISNA($J395), IF(ISNA($K395), IF(ISNA($L395), IF(ISNA($M395), IF(ISNA($N395), IF(ISNA($O395), IF(ISNA($P395), IF(ISNA($Q395), IF(ISNA($R395), "###error###", "WM"),"IL"),"NE"),"EN"),"EV"),"TR"),"DI"),"CO"),"AB")</f>
        <v>TR</v>
      </c>
      <c r="U395" s="9">
        <f>IF(ISNA($J395), IF(ISNA($K395), IF(ISNA($L395), IF(ISNA($M395), IF(ISNA($N395), IF(ISNA($O395), IF(ISNA($P395), IF(ISNA($Q395), IF(ISNA($R395), "###error###", MATCH(A395, 'Wand Mapping'!J:J,0)),MATCH(A395, 'Wand Mapping'!I:I,0)),MATCH(A395, 'Wand Mapping'!H:H,0)),MATCH(A395, 'Wand Mapping'!G:G,0)),MATCH(A395, 'Wand Mapping'!F:F,0)),MATCH(A395, 'Wand Mapping'!E:E,0)),MATCH(A395, 'Wand Mapping'!D:D,0)),MATCH(A395, 'Wand Mapping'!C:C,0)),MATCH(A395, 'Wand Mapping'!B:B,0))</f>
        <v>53</v>
      </c>
      <c r="V395" s="9" t="str">
        <f>INDEX('Wand Mapping'!K:K, U395)</f>
        <v>wand_ai_510</v>
      </c>
      <c r="W395" s="9" t="str">
        <f>_xlfn.CONCAT(V395, "_", T395)</f>
        <v>wand_ai_510_TR</v>
      </c>
      <c r="Z395" s="9" t="str">
        <f>IF(ISBLANK(X395), W395, X395)</f>
        <v>wand_ai_510_TR</v>
      </c>
    </row>
    <row r="396" spans="1:26">
      <c r="A396" s="9" t="s">
        <v>91</v>
      </c>
      <c r="B396" s="9" t="s">
        <v>1300</v>
      </c>
      <c r="C396" s="9">
        <v>7</v>
      </c>
      <c r="D396" s="9">
        <v>14</v>
      </c>
      <c r="E396" s="9" t="str">
        <f>_xlfn.CONCAT(B396, RIGHT(_xlfn.CONCAT("0", D396), 2))</f>
        <v>BZ-7Y14</v>
      </c>
      <c r="F396" s="9" t="s">
        <v>1269</v>
      </c>
      <c r="G396" s="9" t="s">
        <v>655</v>
      </c>
      <c r="H396" s="9" t="s">
        <v>652</v>
      </c>
      <c r="J396" s="9" t="e">
        <f>MATCH($A396, 'Spells By School'!A:A, 0)</f>
        <v>#N/A</v>
      </c>
      <c r="K396" s="9" t="e">
        <f>MATCH($A396, 'Spells By School'!B:B, 0)</f>
        <v>#N/A</v>
      </c>
      <c r="L396" s="9" t="e">
        <f>MATCH($A396, 'Spells By School'!C:C, 0)</f>
        <v>#N/A</v>
      </c>
      <c r="M396" s="9" t="e">
        <f>MATCH($A396, 'Spells By School'!D:D, 0)</f>
        <v>#N/A</v>
      </c>
      <c r="N396" s="9" t="e">
        <f>MATCH($A396, 'Spells By School'!E:E, 0)</f>
        <v>#N/A</v>
      </c>
      <c r="O396" s="9" t="e">
        <f>MATCH($A396, 'Spells By School'!F:F, 0)</f>
        <v>#N/A</v>
      </c>
      <c r="P396" s="9">
        <f ca="1">MATCH($A396, 'Spells By School'!G:G, 0)</f>
        <v>48</v>
      </c>
      <c r="Q396" s="9" t="e">
        <f>MATCH($A396, 'Spells By School'!H:H, 0)</f>
        <v>#N/A</v>
      </c>
      <c r="R396" s="9" t="e">
        <f>MATCH($A396, 'Spells By School'!I:I, 0)</f>
        <v>#N/A</v>
      </c>
      <c r="S396" s="9" t="str">
        <f ca="1">IF(ISNA($J396), IF(ISNA($K396), IF(ISNA($L396), IF(ISNA($M396), IF(ISNA($N396), IF(ISNA($O396), IF(ISNA($P396), IF(ISNA($Q396), IF(ISNA($R396), "###error###", R$1),Q$1),P$1),O$1),N$1),M$1),L$1),K$1),J$1)</f>
        <v>Necromancy</v>
      </c>
      <c r="T396" s="9" t="str">
        <f ca="1">IF(ISNA($J396), IF(ISNA($K396), IF(ISNA($L396), IF(ISNA($M396), IF(ISNA($N396), IF(ISNA($O396), IF(ISNA($P396), IF(ISNA($Q396), IF(ISNA($R396), "###error###", "WM"),"IL"),"NE"),"EN"),"EV"),"TR"),"DI"),"CO"),"AB")</f>
        <v>NE</v>
      </c>
      <c r="U396" s="9">
        <f ca="1">IF(ISNA($J396), IF(ISNA($K396), IF(ISNA($L396), IF(ISNA($M396), IF(ISNA($N396), IF(ISNA($O396), IF(ISNA($P396), IF(ISNA($Q396), IF(ISNA($R396), "###error###", MATCH(A396, 'Wand Mapping'!J:J,0)),MATCH(A396, 'Wand Mapping'!I:I,0)),MATCH(A396, 'Wand Mapping'!H:H,0)),MATCH(A396, 'Wand Mapping'!G:G,0)),MATCH(A396, 'Wand Mapping'!F:F,0)),MATCH(A396, 'Wand Mapping'!E:E,0)),MATCH(A396, 'Wand Mapping'!D:D,0)),MATCH(A396, 'Wand Mapping'!C:C,0)),MATCH(A396, 'Wand Mapping'!B:B,0))</f>
        <v>16</v>
      </c>
      <c r="V396" s="9" t="str">
        <f ca="1">INDEX('Wand Mapping'!K:K, U396)</f>
        <v>wand_ai_140</v>
      </c>
      <c r="W396" s="9" t="str">
        <f ca="1">_xlfn.CONCAT(V396, "_", T396)</f>
        <v>wand_ai_140_NE</v>
      </c>
      <c r="Z396" s="9" t="str">
        <f ca="1">IF(ISBLANK(X396), W396, X396)</f>
        <v>wand_ai_140_NE</v>
      </c>
    </row>
    <row r="397" spans="1:26">
      <c r="A397" s="9" t="s">
        <v>268</v>
      </c>
      <c r="B397" s="9" t="s">
        <v>1301</v>
      </c>
      <c r="C397" s="9">
        <v>7</v>
      </c>
      <c r="D397" s="9">
        <v>14</v>
      </c>
      <c r="E397" s="9" t="str">
        <f>_xlfn.CONCAT(B397, RIGHT(_xlfn.CONCAT("0", D397), 2))</f>
        <v>BZ-7Z14</v>
      </c>
      <c r="F397" s="9" t="s">
        <v>1270</v>
      </c>
      <c r="G397" s="9" t="s">
        <v>655</v>
      </c>
      <c r="H397" s="9" t="s">
        <v>652</v>
      </c>
      <c r="J397" s="9" t="e">
        <f>MATCH($A397, 'Spells By School'!A:A, 0)</f>
        <v>#N/A</v>
      </c>
      <c r="K397" s="9" t="e">
        <f>MATCH($A397, 'Spells By School'!B:B, 0)</f>
        <v>#N/A</v>
      </c>
      <c r="L397" s="9" t="e">
        <f>MATCH($A397, 'Spells By School'!C:C, 0)</f>
        <v>#N/A</v>
      </c>
      <c r="M397" s="9">
        <f>MATCH($A397, 'Spells By School'!D:D, 0)</f>
        <v>24</v>
      </c>
      <c r="N397" s="9" t="e">
        <f>MATCH($A397, 'Spells By School'!E:E, 0)</f>
        <v>#N/A</v>
      </c>
      <c r="O397" s="9" t="e">
        <f>MATCH($A397, 'Spells By School'!F:F, 0)</f>
        <v>#N/A</v>
      </c>
      <c r="P397" s="9" t="e">
        <f ca="1">MATCH($A397, 'Spells By School'!G:G, 0)</f>
        <v>#N/A</v>
      </c>
      <c r="Q397" s="9" t="e">
        <f>MATCH($A397, 'Spells By School'!H:H, 0)</f>
        <v>#N/A</v>
      </c>
      <c r="R397" s="9" t="e">
        <f>MATCH($A397, 'Spells By School'!I:I, 0)</f>
        <v>#N/A</v>
      </c>
      <c r="S397" s="9" t="str">
        <f>IF(ISNA($J397), IF(ISNA($K397), IF(ISNA($L397), IF(ISNA($M397), IF(ISNA($N397), IF(ISNA($O397), IF(ISNA($P397), IF(ISNA($Q397), IF(ISNA($R397), "###error###", R$1),Q$1),P$1),O$1),N$1),M$1),L$1),K$1),J$1)</f>
        <v>Transmutation</v>
      </c>
      <c r="T397" s="9" t="str">
        <f>IF(ISNA($J397), IF(ISNA($K397), IF(ISNA($L397), IF(ISNA($M397), IF(ISNA($N397), IF(ISNA($O397), IF(ISNA($P397), IF(ISNA($Q397), IF(ISNA($R397), "###error###", "WM"),"IL"),"NE"),"EN"),"EV"),"TR"),"DI"),"CO"),"AB")</f>
        <v>TR</v>
      </c>
      <c r="U397" s="9">
        <f>IF(ISNA($J397), IF(ISNA($K397), IF(ISNA($L397), IF(ISNA($M397), IF(ISNA($N397), IF(ISNA($O397), IF(ISNA($P397), IF(ISNA($Q397), IF(ISNA($R397), "###error###", MATCH(A397, 'Wand Mapping'!J:J,0)),MATCH(A397, 'Wand Mapping'!I:I,0)),MATCH(A397, 'Wand Mapping'!H:H,0)),MATCH(A397, 'Wand Mapping'!G:G,0)),MATCH(A397, 'Wand Mapping'!F:F,0)),MATCH(A397, 'Wand Mapping'!E:E,0)),MATCH(A397, 'Wand Mapping'!D:D,0)),MATCH(A397, 'Wand Mapping'!C:C,0)),MATCH(A397, 'Wand Mapping'!B:B,0))</f>
        <v>45</v>
      </c>
      <c r="V397" s="9" t="str">
        <f>INDEX('Wand Mapping'!K:K, U397)</f>
        <v>wand_ai_430</v>
      </c>
      <c r="W397" s="9" t="str">
        <f>_xlfn.CONCAT(V397, "_", T397)</f>
        <v>wand_ai_430_TR</v>
      </c>
      <c r="Z397" s="9" t="str">
        <f>IF(ISBLANK(X397), W397, X397)</f>
        <v>wand_ai_430_TR</v>
      </c>
    </row>
    <row r="398" spans="1:26">
      <c r="A398" s="9" t="s">
        <v>479</v>
      </c>
      <c r="B398" s="9" t="s">
        <v>772</v>
      </c>
      <c r="C398" s="9">
        <v>8</v>
      </c>
      <c r="D398" s="9">
        <v>16</v>
      </c>
      <c r="E398" s="9" t="str">
        <f>_xlfn.CONCAT(B398, RIGHT(_xlfn.CONCAT("0", D398), 2))</f>
        <v>BZ-8116</v>
      </c>
      <c r="F398" s="9" t="s">
        <v>1303</v>
      </c>
      <c r="G398" s="9" t="s">
        <v>655</v>
      </c>
      <c r="H398" s="9" t="s">
        <v>652</v>
      </c>
      <c r="J398" s="9">
        <f>MATCH($A398, 'Spells By School'!A:A, 0)</f>
        <v>43</v>
      </c>
      <c r="K398" s="9" t="e">
        <f>MATCH($A398, 'Spells By School'!B:B, 0)</f>
        <v>#N/A</v>
      </c>
      <c r="L398" s="9" t="e">
        <f>MATCH($A398, 'Spells By School'!C:C, 0)</f>
        <v>#N/A</v>
      </c>
      <c r="M398" s="9" t="e">
        <f>MATCH($A398, 'Spells By School'!D:D, 0)</f>
        <v>#N/A</v>
      </c>
      <c r="N398" s="9" t="e">
        <f>MATCH($A398, 'Spells By School'!E:E, 0)</f>
        <v>#N/A</v>
      </c>
      <c r="O398" s="9" t="e">
        <f>MATCH($A398, 'Spells By School'!F:F, 0)</f>
        <v>#N/A</v>
      </c>
      <c r="P398" s="9" t="e">
        <f ca="1">MATCH($A398, 'Spells By School'!G:G, 0)</f>
        <v>#N/A</v>
      </c>
      <c r="Q398" s="9" t="e">
        <f>MATCH($A398, 'Spells By School'!H:H, 0)</f>
        <v>#N/A</v>
      </c>
      <c r="R398" s="9" t="e">
        <f>MATCH($A398, 'Spells By School'!I:I, 0)</f>
        <v>#N/A</v>
      </c>
      <c r="S398" s="9" t="str">
        <f>IF(ISNA($J398), IF(ISNA($K398), IF(ISNA($L398), IF(ISNA($M398), IF(ISNA($N398), IF(ISNA($O398), IF(ISNA($P398), IF(ISNA($Q398), IF(ISNA($R398), "###error###", R$1),Q$1),P$1),O$1),N$1),M$1),L$1),K$1),J$1)</f>
        <v>Abjuration</v>
      </c>
      <c r="T398" s="9" t="str">
        <f>IF(ISNA($J398), IF(ISNA($K398), IF(ISNA($L398), IF(ISNA($M398), IF(ISNA($N398), IF(ISNA($O398), IF(ISNA($P398), IF(ISNA($Q398), IF(ISNA($R398), "###error###", "WM"),"IL"),"NE"),"EN"),"EV"),"TR"),"DI"),"CO"),"AB")</f>
        <v>AB</v>
      </c>
      <c r="U398" s="9">
        <f>IF(ISNA($J398), IF(ISNA($K398), IF(ISNA($L398), IF(ISNA($M398), IF(ISNA($N398), IF(ISNA($O398), IF(ISNA($P398), IF(ISNA($Q398), IF(ISNA($R398), "###error###", MATCH(A398, 'Wand Mapping'!J:J,0)),MATCH(A398, 'Wand Mapping'!I:I,0)),MATCH(A398, 'Wand Mapping'!H:H,0)),MATCH(A398, 'Wand Mapping'!G:G,0)),MATCH(A398, 'Wand Mapping'!F:F,0)),MATCH(A398, 'Wand Mapping'!E:E,0)),MATCH(A398, 'Wand Mapping'!D:D,0)),MATCH(A398, 'Wand Mapping'!C:C,0)),MATCH(A398, 'Wand Mapping'!B:B,0))</f>
        <v>78</v>
      </c>
      <c r="V398" s="9" t="str">
        <f>INDEX('Wand Mapping'!K:K, U398)</f>
        <v>wand_ai_760</v>
      </c>
      <c r="W398" s="9" t="str">
        <f>_xlfn.CONCAT(V398, "_", T398)</f>
        <v>wand_ai_760_AB</v>
      </c>
      <c r="Z398" s="9" t="str">
        <f>IF(ISBLANK(X398), W398, X398)</f>
        <v>wand_ai_760_AB</v>
      </c>
    </row>
    <row r="399" spans="1:26">
      <c r="A399" s="9" t="s">
        <v>286</v>
      </c>
      <c r="B399" s="9" t="s">
        <v>773</v>
      </c>
      <c r="C399" s="9">
        <v>8</v>
      </c>
      <c r="D399" s="9">
        <v>16</v>
      </c>
      <c r="E399" s="9" t="str">
        <f>_xlfn.CONCAT(B399, RIGHT(_xlfn.CONCAT("0", D399), 2))</f>
        <v>BZ-8216</v>
      </c>
      <c r="F399" s="9" t="s">
        <v>1304</v>
      </c>
      <c r="G399" s="9" t="s">
        <v>655</v>
      </c>
      <c r="H399" s="9" t="s">
        <v>652</v>
      </c>
      <c r="J399" s="9" t="e">
        <f>MATCH($A399, 'Spells By School'!A:A, 0)</f>
        <v>#N/A</v>
      </c>
      <c r="K399" s="9" t="e">
        <f>MATCH($A399, 'Spells By School'!B:B, 0)</f>
        <v>#N/A</v>
      </c>
      <c r="L399" s="9" t="e">
        <f>MATCH($A399, 'Spells By School'!C:C, 0)</f>
        <v>#N/A</v>
      </c>
      <c r="M399" s="9" t="e">
        <f>MATCH($A399, 'Spells By School'!D:D, 0)</f>
        <v>#N/A</v>
      </c>
      <c r="N399" s="9" t="e">
        <f>MATCH($A399, 'Spells By School'!E:E, 0)</f>
        <v>#N/A</v>
      </c>
      <c r="O399" s="9" t="e">
        <f>MATCH($A399, 'Spells By School'!F:F, 0)</f>
        <v>#N/A</v>
      </c>
      <c r="P399" s="9" t="e">
        <f ca="1">MATCH($A399, 'Spells By School'!G:G, 0)</f>
        <v>#N/A</v>
      </c>
      <c r="Q399" s="9">
        <f>MATCH($A399, 'Spells By School'!H:H, 0)</f>
        <v>28</v>
      </c>
      <c r="R399" s="9" t="e">
        <f>MATCH($A399, 'Spells By School'!I:I, 0)</f>
        <v>#N/A</v>
      </c>
      <c r="S399" s="9" t="str">
        <f ca="1">IF(ISNA($J399), IF(ISNA($K399), IF(ISNA($L399), IF(ISNA($M399), IF(ISNA($N399), IF(ISNA($O399), IF(ISNA($P399), IF(ISNA($Q399), IF(ISNA($R399), "###error###", R$1),Q$1),P$1),O$1),N$1),M$1),L$1),K$1),J$1)</f>
        <v>Illusion</v>
      </c>
      <c r="T399" s="9" t="str">
        <f ca="1">IF(ISNA($J399), IF(ISNA($K399), IF(ISNA($L399), IF(ISNA($M399), IF(ISNA($N399), IF(ISNA($O399), IF(ISNA($P399), IF(ISNA($Q399), IF(ISNA($R399), "###error###", "WM"),"IL"),"NE"),"EN"),"EV"),"TR"),"DI"),"CO"),"AB")</f>
        <v>IL</v>
      </c>
      <c r="U399" s="9">
        <f ca="1">IF(ISNA($J399), IF(ISNA($K399), IF(ISNA($L399), IF(ISNA($M399), IF(ISNA($N399), IF(ISNA($O399), IF(ISNA($P399), IF(ISNA($Q399), IF(ISNA($R399), "###error###", MATCH(A399, 'Wand Mapping'!J:J,0)),MATCH(A399, 'Wand Mapping'!I:I,0)),MATCH(A399, 'Wand Mapping'!H:H,0)),MATCH(A399, 'Wand Mapping'!G:G,0)),MATCH(A399, 'Wand Mapping'!F:F,0)),MATCH(A399, 'Wand Mapping'!E:E,0)),MATCH(A399, 'Wand Mapping'!D:D,0)),MATCH(A399, 'Wand Mapping'!C:C,0)),MATCH(A399, 'Wand Mapping'!B:B,0))</f>
        <v>47</v>
      </c>
      <c r="V399" s="9" t="str">
        <f ca="1">INDEX('Wand Mapping'!K:K, U399)</f>
        <v>wand_ai_450</v>
      </c>
      <c r="W399" s="9" t="str">
        <f ca="1">_xlfn.CONCAT(V399, "_", T399)</f>
        <v>wand_ai_450_IL</v>
      </c>
      <c r="Z399" s="9" t="str">
        <f ca="1">IF(ISBLANK(X399), W399, X399)</f>
        <v>wand_ai_450_IL</v>
      </c>
    </row>
    <row r="400" spans="1:26">
      <c r="A400" s="9" t="s">
        <v>28</v>
      </c>
      <c r="B400" s="9" t="s">
        <v>774</v>
      </c>
      <c r="C400" s="9">
        <v>8</v>
      </c>
      <c r="D400" s="9">
        <v>16</v>
      </c>
      <c r="E400" s="9" t="str">
        <f>_xlfn.CONCAT(B400, RIGHT(_xlfn.CONCAT("0", D400), 2))</f>
        <v>BZ-8316</v>
      </c>
      <c r="F400" s="9" t="s">
        <v>1305</v>
      </c>
      <c r="G400" s="9" t="s">
        <v>655</v>
      </c>
      <c r="H400" s="9" t="s">
        <v>652</v>
      </c>
      <c r="J400" s="9">
        <f>MATCH($A400, 'Spells By School'!A:A, 0)</f>
        <v>38</v>
      </c>
      <c r="K400" s="9" t="e">
        <f>MATCH($A400, 'Spells By School'!B:B, 0)</f>
        <v>#N/A</v>
      </c>
      <c r="L400" s="9" t="e">
        <f>MATCH($A400, 'Spells By School'!C:C, 0)</f>
        <v>#N/A</v>
      </c>
      <c r="M400" s="9" t="e">
        <f>MATCH($A400, 'Spells By School'!D:D, 0)</f>
        <v>#N/A</v>
      </c>
      <c r="N400" s="9" t="e">
        <f>MATCH($A400, 'Spells By School'!E:E, 0)</f>
        <v>#N/A</v>
      </c>
      <c r="O400" s="9" t="e">
        <f>MATCH($A400, 'Spells By School'!F:F, 0)</f>
        <v>#N/A</v>
      </c>
      <c r="P400" s="9" t="e">
        <f ca="1">MATCH($A400, 'Spells By School'!G:G, 0)</f>
        <v>#N/A</v>
      </c>
      <c r="Q400" s="9" t="e">
        <f>MATCH($A400, 'Spells By School'!H:H, 0)</f>
        <v>#N/A</v>
      </c>
      <c r="R400" s="9" t="e">
        <f>MATCH($A400, 'Spells By School'!I:I, 0)</f>
        <v>#N/A</v>
      </c>
      <c r="S400" s="9" t="str">
        <f>IF(ISNA($J400), IF(ISNA($K400), IF(ISNA($L400), IF(ISNA($M400), IF(ISNA($N400), IF(ISNA($O400), IF(ISNA($P400), IF(ISNA($Q400), IF(ISNA($R400), "###error###", R$1),Q$1),P$1),O$1),N$1),M$1),L$1),K$1),J$1)</f>
        <v>Abjuration</v>
      </c>
      <c r="T400" s="9" t="str">
        <f>IF(ISNA($J400), IF(ISNA($K400), IF(ISNA($L400), IF(ISNA($M400), IF(ISNA($N400), IF(ISNA($O400), IF(ISNA($P400), IF(ISNA($Q400), IF(ISNA($R400), "###error###", "WM"),"IL"),"NE"),"EN"),"EV"),"TR"),"DI"),"CO"),"AB")</f>
        <v>AB</v>
      </c>
      <c r="U400" s="9">
        <f>IF(ISNA($J400), IF(ISNA($K400), IF(ISNA($L400), IF(ISNA($M400), IF(ISNA($N400), IF(ISNA($O400), IF(ISNA($P400), IF(ISNA($Q400), IF(ISNA($R400), "###error###", MATCH(A400, 'Wand Mapping'!J:J,0)),MATCH(A400, 'Wand Mapping'!I:I,0)),MATCH(A400, 'Wand Mapping'!H:H,0)),MATCH(A400, 'Wand Mapping'!G:G,0)),MATCH(A400, 'Wand Mapping'!F:F,0)),MATCH(A400, 'Wand Mapping'!E:E,0)),MATCH(A400, 'Wand Mapping'!D:D,0)),MATCH(A400, 'Wand Mapping'!C:C,0)),MATCH(A400, 'Wand Mapping'!B:B,0))</f>
        <v>6</v>
      </c>
      <c r="V400" s="9" t="str">
        <f>INDEX('Wand Mapping'!K:K, U400)</f>
        <v>wand_ai_040</v>
      </c>
      <c r="W400" s="9" t="str">
        <f>_xlfn.CONCAT(V400, "_", T400)</f>
        <v>wand_ai_040_AB</v>
      </c>
      <c r="Z400" s="9" t="str">
        <f>IF(ISBLANK(X400), W400, X400)</f>
        <v>wand_ai_040_AB</v>
      </c>
    </row>
    <row r="401" spans="1:26">
      <c r="A401" s="9" t="s">
        <v>187</v>
      </c>
      <c r="B401" s="9" t="s">
        <v>775</v>
      </c>
      <c r="C401" s="9">
        <v>8</v>
      </c>
      <c r="D401" s="9">
        <v>16</v>
      </c>
      <c r="E401" s="9" t="str">
        <f>_xlfn.CONCAT(B401, RIGHT(_xlfn.CONCAT("0", D401), 2))</f>
        <v>BZ-8416</v>
      </c>
      <c r="F401" s="9" t="s">
        <v>1306</v>
      </c>
      <c r="G401" s="9" t="s">
        <v>655</v>
      </c>
      <c r="H401" s="9" t="s">
        <v>652</v>
      </c>
      <c r="J401" s="9" t="e">
        <f>MATCH($A401, 'Spells By School'!A:A, 0)</f>
        <v>#N/A</v>
      </c>
      <c r="K401" s="9">
        <f>MATCH($A401, 'Spells By School'!B:B, 0)</f>
        <v>80</v>
      </c>
      <c r="L401" s="9" t="e">
        <f>MATCH($A401, 'Spells By School'!C:C, 0)</f>
        <v>#N/A</v>
      </c>
      <c r="M401" s="9" t="e">
        <f>MATCH($A401, 'Spells By School'!D:D, 0)</f>
        <v>#N/A</v>
      </c>
      <c r="N401" s="9" t="e">
        <f>MATCH($A401, 'Spells By School'!E:E, 0)</f>
        <v>#N/A</v>
      </c>
      <c r="O401" s="9" t="e">
        <f>MATCH($A401, 'Spells By School'!F:F, 0)</f>
        <v>#N/A</v>
      </c>
      <c r="P401" s="9" t="e">
        <f ca="1">MATCH($A401, 'Spells By School'!G:G, 0)</f>
        <v>#N/A</v>
      </c>
      <c r="Q401" s="9" t="e">
        <f>MATCH($A401, 'Spells By School'!H:H, 0)</f>
        <v>#N/A</v>
      </c>
      <c r="R401" s="9" t="e">
        <f>MATCH($A401, 'Spells By School'!I:I, 0)</f>
        <v>#N/A</v>
      </c>
      <c r="S401" s="9" t="str">
        <f>IF(ISNA($J401), IF(ISNA($K401), IF(ISNA($L401), IF(ISNA($M401), IF(ISNA($N401), IF(ISNA($O401), IF(ISNA($P401), IF(ISNA($Q401), IF(ISNA($R401), "###error###", R$1),Q$1),P$1),O$1),N$1),M$1),L$1),K$1),J$1)</f>
        <v>Conjuration</v>
      </c>
      <c r="T401" s="9" t="str">
        <f>IF(ISNA($J401), IF(ISNA($K401), IF(ISNA($L401), IF(ISNA($M401), IF(ISNA($N401), IF(ISNA($O401), IF(ISNA($P401), IF(ISNA($Q401), IF(ISNA($R401), "###error###", "WM"),"IL"),"NE"),"EN"),"EV"),"TR"),"DI"),"CO"),"AB")</f>
        <v>CO</v>
      </c>
      <c r="U401" s="9">
        <f>IF(ISNA($J401), IF(ISNA($K401), IF(ISNA($L401), IF(ISNA($M401), IF(ISNA($N401), IF(ISNA($O401), IF(ISNA($P401), IF(ISNA($Q401), IF(ISNA($R401), "###error###", MATCH(A401, 'Wand Mapping'!J:J,0)),MATCH(A401, 'Wand Mapping'!I:I,0)),MATCH(A401, 'Wand Mapping'!H:H,0)),MATCH(A401, 'Wand Mapping'!G:G,0)),MATCH(A401, 'Wand Mapping'!F:F,0)),MATCH(A401, 'Wand Mapping'!E:E,0)),MATCH(A401, 'Wand Mapping'!D:D,0)),MATCH(A401, 'Wand Mapping'!C:C,0)),MATCH(A401, 'Wand Mapping'!B:B,0))</f>
        <v>33</v>
      </c>
      <c r="V401" s="9" t="str">
        <f>INDEX('Wand Mapping'!K:K, U401)</f>
        <v>wand_ai_310</v>
      </c>
      <c r="W401" s="9" t="str">
        <f>_xlfn.CONCAT(V401, "_", T401)</f>
        <v>wand_ai_310_CO</v>
      </c>
      <c r="Z401" s="9" t="str">
        <f>IF(ISBLANK(X401), W401, X401)</f>
        <v>wand_ai_310_CO</v>
      </c>
    </row>
    <row r="402" spans="1:26">
      <c r="A402" s="9" t="s">
        <v>396</v>
      </c>
      <c r="B402" s="9" t="s">
        <v>776</v>
      </c>
      <c r="C402" s="9">
        <v>8</v>
      </c>
      <c r="D402" s="9">
        <v>16</v>
      </c>
      <c r="E402" s="9" t="str">
        <f>_xlfn.CONCAT(B402, RIGHT(_xlfn.CONCAT("0", D402), 2))</f>
        <v>BZ-8516</v>
      </c>
      <c r="F402" s="9" t="s">
        <v>1307</v>
      </c>
      <c r="G402" s="9" t="s">
        <v>655</v>
      </c>
      <c r="H402" s="9" t="s">
        <v>652</v>
      </c>
      <c r="J402" s="9">
        <f>MATCH($A402, 'Spells By School'!A:A, 0)</f>
        <v>28</v>
      </c>
      <c r="K402" s="9" t="e">
        <f>MATCH($A402, 'Spells By School'!B:B, 0)</f>
        <v>#N/A</v>
      </c>
      <c r="L402" s="9" t="e">
        <f>MATCH($A402, 'Spells By School'!C:C, 0)</f>
        <v>#N/A</v>
      </c>
      <c r="M402" s="9" t="e">
        <f>MATCH($A402, 'Spells By School'!D:D, 0)</f>
        <v>#N/A</v>
      </c>
      <c r="N402" s="9" t="e">
        <f>MATCH($A402, 'Spells By School'!E:E, 0)</f>
        <v>#N/A</v>
      </c>
      <c r="O402" s="9" t="e">
        <f>MATCH($A402, 'Spells By School'!F:F, 0)</f>
        <v>#N/A</v>
      </c>
      <c r="P402" s="9" t="e">
        <f ca="1">MATCH($A402, 'Spells By School'!G:G, 0)</f>
        <v>#N/A</v>
      </c>
      <c r="Q402" s="9" t="e">
        <f>MATCH($A402, 'Spells By School'!H:H, 0)</f>
        <v>#N/A</v>
      </c>
      <c r="R402" s="9" t="e">
        <f>MATCH($A402, 'Spells By School'!I:I, 0)</f>
        <v>#N/A</v>
      </c>
      <c r="S402" s="9" t="str">
        <f>IF(ISNA($J402), IF(ISNA($K402), IF(ISNA($L402), IF(ISNA($M402), IF(ISNA($N402), IF(ISNA($O402), IF(ISNA($P402), IF(ISNA($Q402), IF(ISNA($R402), "###error###", R$1),Q$1),P$1),O$1),N$1),M$1),L$1),K$1),J$1)</f>
        <v>Abjuration</v>
      </c>
      <c r="T402" s="9" t="str">
        <f>IF(ISNA($J402), IF(ISNA($K402), IF(ISNA($L402), IF(ISNA($M402), IF(ISNA($N402), IF(ISNA($O402), IF(ISNA($P402), IF(ISNA($Q402), IF(ISNA($R402), "###error###", "WM"),"IL"),"NE"),"EN"),"EV"),"TR"),"DI"),"CO"),"AB")</f>
        <v>AB</v>
      </c>
      <c r="U402" s="9">
        <f>IF(ISNA($J402), IF(ISNA($K402), IF(ISNA($L402), IF(ISNA($M402), IF(ISNA($N402), IF(ISNA($O402), IF(ISNA($P402), IF(ISNA($Q402), IF(ISNA($R402), "###error###", MATCH(A402, 'Wand Mapping'!J:J,0)),MATCH(A402, 'Wand Mapping'!I:I,0)),MATCH(A402, 'Wand Mapping'!H:H,0)),MATCH(A402, 'Wand Mapping'!G:G,0)),MATCH(A402, 'Wand Mapping'!F:F,0)),MATCH(A402, 'Wand Mapping'!E:E,0)),MATCH(A402, 'Wand Mapping'!D:D,0)),MATCH(A402, 'Wand Mapping'!C:C,0)),MATCH(A402, 'Wand Mapping'!B:B,0))</f>
        <v>65</v>
      </c>
      <c r="V402" s="9" t="str">
        <f>INDEX('Wand Mapping'!K:K, U402)</f>
        <v>wand_ai_630</v>
      </c>
      <c r="W402" s="9" t="str">
        <f>_xlfn.CONCAT(V402, "_", T402)</f>
        <v>wand_ai_630_AB</v>
      </c>
      <c r="Z402" s="9" t="str">
        <f>IF(ISBLANK(X402), W402, X402)</f>
        <v>wand_ai_630_AB</v>
      </c>
    </row>
    <row r="403" spans="1:26">
      <c r="A403" s="9" t="s">
        <v>324</v>
      </c>
      <c r="B403" s="9" t="s">
        <v>777</v>
      </c>
      <c r="C403" s="9">
        <v>8</v>
      </c>
      <c r="D403" s="9">
        <v>16</v>
      </c>
      <c r="E403" s="9" t="str">
        <f>_xlfn.CONCAT(B403, RIGHT(_xlfn.CONCAT("0", D403), 2))</f>
        <v>BZ-8616</v>
      </c>
      <c r="F403" s="9" t="s">
        <v>1308</v>
      </c>
      <c r="G403" s="9" t="s">
        <v>655</v>
      </c>
      <c r="H403" s="9" t="s">
        <v>652</v>
      </c>
      <c r="J403" s="9" t="e">
        <f>MATCH($A403, 'Spells By School'!A:A, 0)</f>
        <v>#N/A</v>
      </c>
      <c r="K403" s="9" t="e">
        <f>MATCH($A403, 'Spells By School'!B:B, 0)</f>
        <v>#N/A</v>
      </c>
      <c r="L403" s="9" t="e">
        <f>MATCH($A403, 'Spells By School'!C:C, 0)</f>
        <v>#N/A</v>
      </c>
      <c r="M403" s="9" t="e">
        <f>MATCH($A403, 'Spells By School'!D:D, 0)</f>
        <v>#N/A</v>
      </c>
      <c r="N403" s="9">
        <f>MATCH($A403, 'Spells By School'!E:E, 0)</f>
        <v>70</v>
      </c>
      <c r="O403" s="9" t="e">
        <f>MATCH($A403, 'Spells By School'!F:F, 0)</f>
        <v>#N/A</v>
      </c>
      <c r="P403" s="9" t="e">
        <f ca="1">MATCH($A403, 'Spells By School'!G:G, 0)</f>
        <v>#N/A</v>
      </c>
      <c r="Q403" s="9" t="e">
        <f>MATCH($A403, 'Spells By School'!H:H, 0)</f>
        <v>#N/A</v>
      </c>
      <c r="R403" s="9" t="e">
        <f>MATCH($A403, 'Spells By School'!I:I, 0)</f>
        <v>#N/A</v>
      </c>
      <c r="S403" s="9" t="str">
        <f>IF(ISNA($J403), IF(ISNA($K403), IF(ISNA($L403), IF(ISNA($M403), IF(ISNA($N403), IF(ISNA($O403), IF(ISNA($P403), IF(ISNA($Q403), IF(ISNA($R403), "###error###", R$1),Q$1),P$1),O$1),N$1),M$1),L$1),K$1),J$1)</f>
        <v>Invocation</v>
      </c>
      <c r="T403" s="9" t="str">
        <f>IF(ISNA($J403), IF(ISNA($K403), IF(ISNA($L403), IF(ISNA($M403), IF(ISNA($N403), IF(ISNA($O403), IF(ISNA($P403), IF(ISNA($Q403), IF(ISNA($R403), "###error###", "WM"),"IL"),"NE"),"EN"),"EV"),"TR"),"DI"),"CO"),"AB")</f>
        <v>EV</v>
      </c>
      <c r="U403" s="9">
        <f>IF(ISNA($J403), IF(ISNA($K403), IF(ISNA($L403), IF(ISNA($M403), IF(ISNA($N403), IF(ISNA($O403), IF(ISNA($P403), IF(ISNA($Q403), IF(ISNA($R403), "###error###", MATCH(A403, 'Wand Mapping'!J:J,0)),MATCH(A403, 'Wand Mapping'!I:I,0)),MATCH(A403, 'Wand Mapping'!H:H,0)),MATCH(A403, 'Wand Mapping'!G:G,0)),MATCH(A403, 'Wand Mapping'!F:F,0)),MATCH(A403, 'Wand Mapping'!E:E,0)),MATCH(A403, 'Wand Mapping'!D:D,0)),MATCH(A403, 'Wand Mapping'!C:C,0)),MATCH(A403, 'Wand Mapping'!B:B,0))</f>
        <v>53</v>
      </c>
      <c r="V403" s="9" t="str">
        <f>INDEX('Wand Mapping'!K:K, U403)</f>
        <v>wand_ai_510</v>
      </c>
      <c r="W403" s="9" t="str">
        <f>_xlfn.CONCAT(V403, "_", T403)</f>
        <v>wand_ai_510_EV</v>
      </c>
      <c r="Z403" s="9" t="str">
        <f>IF(ISBLANK(X403), W403, X403)</f>
        <v>wand_ai_510_EV</v>
      </c>
    </row>
    <row r="404" spans="1:26">
      <c r="A404" s="9" t="s">
        <v>77</v>
      </c>
      <c r="B404" s="9" t="s">
        <v>778</v>
      </c>
      <c r="C404" s="9">
        <v>8</v>
      </c>
      <c r="D404" s="9">
        <v>16</v>
      </c>
      <c r="E404" s="9" t="str">
        <f>_xlfn.CONCAT(B404, RIGHT(_xlfn.CONCAT("0", D404), 2))</f>
        <v>BZ-8716</v>
      </c>
      <c r="F404" s="9" t="s">
        <v>1309</v>
      </c>
      <c r="G404" s="9" t="s">
        <v>655</v>
      </c>
      <c r="H404" s="9" t="s">
        <v>652</v>
      </c>
      <c r="J404" s="9" t="e">
        <f>MATCH($A404, 'Spells By School'!A:A, 0)</f>
        <v>#N/A</v>
      </c>
      <c r="K404" s="9" t="e">
        <f>MATCH($A404, 'Spells By School'!B:B, 0)</f>
        <v>#N/A</v>
      </c>
      <c r="L404" s="9" t="e">
        <f>MATCH($A404, 'Spells By School'!C:C, 0)</f>
        <v>#N/A</v>
      </c>
      <c r="M404" s="9" t="e">
        <f>MATCH($A404, 'Spells By School'!D:D, 0)</f>
        <v>#N/A</v>
      </c>
      <c r="N404" s="9">
        <f>MATCH($A404, 'Spells By School'!E:E, 0)</f>
        <v>41</v>
      </c>
      <c r="O404" s="9" t="e">
        <f>MATCH($A404, 'Spells By School'!F:F, 0)</f>
        <v>#N/A</v>
      </c>
      <c r="P404" s="9" t="e">
        <f ca="1">MATCH($A404, 'Spells By School'!G:G, 0)</f>
        <v>#N/A</v>
      </c>
      <c r="Q404" s="9" t="e">
        <f>MATCH($A404, 'Spells By School'!H:H, 0)</f>
        <v>#N/A</v>
      </c>
      <c r="R404" s="9" t="e">
        <f>MATCH($A404, 'Spells By School'!I:I, 0)</f>
        <v>#N/A</v>
      </c>
      <c r="S404" s="9" t="str">
        <f>IF(ISNA($J404), IF(ISNA($K404), IF(ISNA($L404), IF(ISNA($M404), IF(ISNA($N404), IF(ISNA($O404), IF(ISNA($P404), IF(ISNA($Q404), IF(ISNA($R404), "###error###", R$1),Q$1),P$1),O$1),N$1),M$1),L$1),K$1),J$1)</f>
        <v>Invocation</v>
      </c>
      <c r="T404" s="9" t="str">
        <f>IF(ISNA($J404), IF(ISNA($K404), IF(ISNA($L404), IF(ISNA($M404), IF(ISNA($N404), IF(ISNA($O404), IF(ISNA($P404), IF(ISNA($Q404), IF(ISNA($R404), "###error###", "WM"),"IL"),"NE"),"EN"),"EV"),"TR"),"DI"),"CO"),"AB")</f>
        <v>EV</v>
      </c>
      <c r="U404" s="9">
        <f>IF(ISNA($J404), IF(ISNA($K404), IF(ISNA($L404), IF(ISNA($M404), IF(ISNA($N404), IF(ISNA($O404), IF(ISNA($P404), IF(ISNA($Q404), IF(ISNA($R404), "###error###", MATCH(A404, 'Wand Mapping'!J:J,0)),MATCH(A404, 'Wand Mapping'!I:I,0)),MATCH(A404, 'Wand Mapping'!H:H,0)),MATCH(A404, 'Wand Mapping'!G:G,0)),MATCH(A404, 'Wand Mapping'!F:F,0)),MATCH(A404, 'Wand Mapping'!E:E,0)),MATCH(A404, 'Wand Mapping'!D:D,0)),MATCH(A404, 'Wand Mapping'!C:C,0)),MATCH(A404, 'Wand Mapping'!B:B,0))</f>
        <v>14</v>
      </c>
      <c r="V404" s="9" t="str">
        <f>INDEX('Wand Mapping'!K:K, U404)</f>
        <v>wand_ai_120</v>
      </c>
      <c r="W404" s="9" t="str">
        <f>_xlfn.CONCAT(V404, "_", T404)</f>
        <v>wand_ai_120_EV</v>
      </c>
      <c r="Z404" s="9" t="str">
        <f>IF(ISBLANK(X404), W404, X404)</f>
        <v>wand_ai_120_EV</v>
      </c>
    </row>
    <row r="405" spans="1:26">
      <c r="A405" s="9" t="s">
        <v>195</v>
      </c>
      <c r="B405" s="9" t="s">
        <v>780</v>
      </c>
      <c r="C405" s="9">
        <v>8</v>
      </c>
      <c r="D405" s="9">
        <v>16</v>
      </c>
      <c r="E405" s="9" t="str">
        <f>_xlfn.CONCAT(B405, RIGHT(_xlfn.CONCAT("0", D405), 2))</f>
        <v>BZ-8916</v>
      </c>
      <c r="F405" s="9" t="s">
        <v>1311</v>
      </c>
      <c r="G405" s="9" t="s">
        <v>655</v>
      </c>
      <c r="H405" s="9" t="s">
        <v>652</v>
      </c>
      <c r="J405" s="9" t="e">
        <f>MATCH($A405, 'Spells By School'!A:A, 0)</f>
        <v>#N/A</v>
      </c>
      <c r="K405" s="9" t="e">
        <f>MATCH($A405, 'Spells By School'!B:B, 0)</f>
        <v>#N/A</v>
      </c>
      <c r="L405" s="9" t="e">
        <f>MATCH($A405, 'Spells By School'!C:C, 0)</f>
        <v>#N/A</v>
      </c>
      <c r="M405" s="9" t="e">
        <f>MATCH($A405, 'Spells By School'!D:D, 0)</f>
        <v>#N/A</v>
      </c>
      <c r="N405" s="9" t="e">
        <f>MATCH($A405, 'Spells By School'!E:E, 0)</f>
        <v>#N/A</v>
      </c>
      <c r="O405" s="9" t="e">
        <f>MATCH($A405, 'Spells By School'!F:F, 0)</f>
        <v>#N/A</v>
      </c>
      <c r="P405" s="9">
        <f ca="1">MATCH($A405, 'Spells By School'!G:G, 0)</f>
        <v>2</v>
      </c>
      <c r="Q405" s="9" t="e">
        <f>MATCH($A405, 'Spells By School'!H:H, 0)</f>
        <v>#N/A</v>
      </c>
      <c r="R405" s="9" t="e">
        <f>MATCH($A405, 'Spells By School'!I:I, 0)</f>
        <v>#N/A</v>
      </c>
      <c r="S405" s="9" t="str">
        <f ca="1">IF(ISNA($J405), IF(ISNA($K405), IF(ISNA($L405), IF(ISNA($M405), IF(ISNA($N405), IF(ISNA($O405), IF(ISNA($P405), IF(ISNA($Q405), IF(ISNA($R405), "###error###", R$1),Q$1),P$1),O$1),N$1),M$1),L$1),K$1),J$1)</f>
        <v>Necromancy</v>
      </c>
      <c r="T405" s="9" t="str">
        <f ca="1">IF(ISNA($J405), IF(ISNA($K405), IF(ISNA($L405), IF(ISNA($M405), IF(ISNA($N405), IF(ISNA($O405), IF(ISNA($P405), IF(ISNA($Q405), IF(ISNA($R405), "###error###", "WM"),"IL"),"NE"),"EN"),"EV"),"TR"),"DI"),"CO"),"AB")</f>
        <v>NE</v>
      </c>
      <c r="U405" s="9">
        <f ca="1">IF(ISNA($J405), IF(ISNA($K405), IF(ISNA($L405), IF(ISNA($M405), IF(ISNA($N405), IF(ISNA($O405), IF(ISNA($P405), IF(ISNA($Q405), IF(ISNA($R405), "###error###", MATCH(A405, 'Wand Mapping'!J:J,0)),MATCH(A405, 'Wand Mapping'!I:I,0)),MATCH(A405, 'Wand Mapping'!H:H,0)),MATCH(A405, 'Wand Mapping'!G:G,0)),MATCH(A405, 'Wand Mapping'!F:F,0)),MATCH(A405, 'Wand Mapping'!E:E,0)),MATCH(A405, 'Wand Mapping'!D:D,0)),MATCH(A405, 'Wand Mapping'!C:C,0)),MATCH(A405, 'Wand Mapping'!B:B,0))</f>
        <v>34</v>
      </c>
      <c r="V405" s="9" t="str">
        <f ca="1">INDEX('Wand Mapping'!K:K, U405)</f>
        <v>wand_ai_320</v>
      </c>
      <c r="W405" s="9" t="str">
        <f ca="1">_xlfn.CONCAT(V405, "_", T405)</f>
        <v>wand_ai_320_NE</v>
      </c>
      <c r="Z405" s="9" t="str">
        <f ca="1">IF(ISBLANK(X405), W405, X405)</f>
        <v>wand_ai_320_NE</v>
      </c>
    </row>
    <row r="406" spans="1:26">
      <c r="A406" s="9" t="s">
        <v>34</v>
      </c>
      <c r="B406" s="9" t="s">
        <v>1318</v>
      </c>
      <c r="C406" s="9">
        <v>8</v>
      </c>
      <c r="D406" s="9">
        <v>16</v>
      </c>
      <c r="E406" s="9" t="str">
        <f>_xlfn.CONCAT(B406, RIGHT(_xlfn.CONCAT("0", D406), 2))</f>
        <v>BZ-8A16</v>
      </c>
      <c r="F406" s="9" t="s">
        <v>1312</v>
      </c>
      <c r="G406" s="9" t="s">
        <v>655</v>
      </c>
      <c r="H406" s="9" t="s">
        <v>652</v>
      </c>
      <c r="J406" s="9" t="e">
        <f>MATCH($A406, 'Spells By School'!A:A, 0)</f>
        <v>#N/A</v>
      </c>
      <c r="K406" s="9">
        <f>MATCH($A406, 'Spells By School'!B:B, 0)</f>
        <v>46</v>
      </c>
      <c r="L406" s="9" t="e">
        <f>MATCH($A406, 'Spells By School'!C:C, 0)</f>
        <v>#N/A</v>
      </c>
      <c r="M406" s="9" t="e">
        <f>MATCH($A406, 'Spells By School'!D:D, 0)</f>
        <v>#N/A</v>
      </c>
      <c r="N406" s="9" t="e">
        <f>MATCH($A406, 'Spells By School'!E:E, 0)</f>
        <v>#N/A</v>
      </c>
      <c r="O406" s="9" t="e">
        <f>MATCH($A406, 'Spells By School'!F:F, 0)</f>
        <v>#N/A</v>
      </c>
      <c r="P406" s="9" t="e">
        <f ca="1">MATCH($A406, 'Spells By School'!G:G, 0)</f>
        <v>#N/A</v>
      </c>
      <c r="Q406" s="9" t="e">
        <f>MATCH($A406, 'Spells By School'!H:H, 0)</f>
        <v>#N/A</v>
      </c>
      <c r="R406" s="9" t="e">
        <f>MATCH($A406, 'Spells By School'!I:I, 0)</f>
        <v>#N/A</v>
      </c>
      <c r="S406" s="9" t="str">
        <f>IF(ISNA($J406), IF(ISNA($K406), IF(ISNA($L406), IF(ISNA($M406), IF(ISNA($N406), IF(ISNA($O406), IF(ISNA($P406), IF(ISNA($Q406), IF(ISNA($R406), "###error###", R$1),Q$1),P$1),O$1),N$1),M$1),L$1),K$1),J$1)</f>
        <v>Conjuration</v>
      </c>
      <c r="T406" s="9" t="str">
        <f>IF(ISNA($J406), IF(ISNA($K406), IF(ISNA($L406), IF(ISNA($M406), IF(ISNA($N406), IF(ISNA($O406), IF(ISNA($P406), IF(ISNA($Q406), IF(ISNA($R406), "###error###", "WM"),"IL"),"NE"),"EN"),"EV"),"TR"),"DI"),"CO"),"AB")</f>
        <v>CO</v>
      </c>
      <c r="U406" s="9">
        <f>IF(ISNA($J406), IF(ISNA($K406), IF(ISNA($L406), IF(ISNA($M406), IF(ISNA($N406), IF(ISNA($O406), IF(ISNA($P406), IF(ISNA($Q406), IF(ISNA($R406), "###error###", MATCH(A406, 'Wand Mapping'!J:J,0)),MATCH(A406, 'Wand Mapping'!I:I,0)),MATCH(A406, 'Wand Mapping'!H:H,0)),MATCH(A406, 'Wand Mapping'!G:G,0)),MATCH(A406, 'Wand Mapping'!F:F,0)),MATCH(A406, 'Wand Mapping'!E:E,0)),MATCH(A406, 'Wand Mapping'!D:D,0)),MATCH(A406, 'Wand Mapping'!C:C,0)),MATCH(A406, 'Wand Mapping'!B:B,0))</f>
        <v>7</v>
      </c>
      <c r="V406" s="9" t="str">
        <f>INDEX('Wand Mapping'!K:K, U406)</f>
        <v>wand_ai_050</v>
      </c>
      <c r="W406" s="9" t="str">
        <f>_xlfn.CONCAT(V406, "_", T406)</f>
        <v>wand_ai_050_CO</v>
      </c>
      <c r="Z406" s="9" t="str">
        <f>IF(ISBLANK(X406), W406, X406)</f>
        <v>wand_ai_050_CO</v>
      </c>
    </row>
    <row r="407" spans="1:26">
      <c r="A407" s="9" t="s">
        <v>487</v>
      </c>
      <c r="B407" s="9" t="s">
        <v>1319</v>
      </c>
      <c r="C407" s="9">
        <v>8</v>
      </c>
      <c r="D407" s="9">
        <v>16</v>
      </c>
      <c r="E407" s="9" t="str">
        <f>_xlfn.CONCAT(B407, RIGHT(_xlfn.CONCAT("0", D407), 2))</f>
        <v>BZ-8B16</v>
      </c>
      <c r="F407" s="9" t="s">
        <v>1313</v>
      </c>
      <c r="G407" s="9" t="s">
        <v>655</v>
      </c>
      <c r="H407" s="9" t="s">
        <v>652</v>
      </c>
      <c r="J407" s="9" t="e">
        <f>MATCH($A407, 'Spells By School'!A:A, 0)</f>
        <v>#N/A</v>
      </c>
      <c r="K407" s="9">
        <f>MATCH($A407, 'Spells By School'!B:B, 0)</f>
        <v>57</v>
      </c>
      <c r="L407" s="9" t="e">
        <f>MATCH($A407, 'Spells By School'!C:C, 0)</f>
        <v>#N/A</v>
      </c>
      <c r="M407" s="9" t="e">
        <f>MATCH($A407, 'Spells By School'!D:D, 0)</f>
        <v>#N/A</v>
      </c>
      <c r="N407" s="9" t="e">
        <f>MATCH($A407, 'Spells By School'!E:E, 0)</f>
        <v>#N/A</v>
      </c>
      <c r="O407" s="9" t="e">
        <f>MATCH($A407, 'Spells By School'!F:F, 0)</f>
        <v>#N/A</v>
      </c>
      <c r="P407" s="9" t="e">
        <f ca="1">MATCH($A407, 'Spells By School'!G:G, 0)</f>
        <v>#N/A</v>
      </c>
      <c r="Q407" s="9" t="e">
        <f>MATCH($A407, 'Spells By School'!H:H, 0)</f>
        <v>#N/A</v>
      </c>
      <c r="R407" s="9" t="e">
        <f>MATCH($A407, 'Spells By School'!I:I, 0)</f>
        <v>#N/A</v>
      </c>
      <c r="S407" s="9" t="str">
        <f>IF(ISNA($J407), IF(ISNA($K407), IF(ISNA($L407), IF(ISNA($M407), IF(ISNA($N407), IF(ISNA($O407), IF(ISNA($P407), IF(ISNA($Q407), IF(ISNA($R407), "###error###", R$1),Q$1),P$1),O$1),N$1),M$1),L$1),K$1),J$1)</f>
        <v>Conjuration</v>
      </c>
      <c r="T407" s="9" t="str">
        <f>IF(ISNA($J407), IF(ISNA($K407), IF(ISNA($L407), IF(ISNA($M407), IF(ISNA($N407), IF(ISNA($O407), IF(ISNA($P407), IF(ISNA($Q407), IF(ISNA($R407), "###error###", "WM"),"IL"),"NE"),"EN"),"EV"),"TR"),"DI"),"CO"),"AB")</f>
        <v>CO</v>
      </c>
      <c r="U407" s="9">
        <f>IF(ISNA($J407), IF(ISNA($K407), IF(ISNA($L407), IF(ISNA($M407), IF(ISNA($N407), IF(ISNA($O407), IF(ISNA($P407), IF(ISNA($Q407), IF(ISNA($R407), "###error###", MATCH(A407, 'Wand Mapping'!J:J,0)),MATCH(A407, 'Wand Mapping'!I:I,0)),MATCH(A407, 'Wand Mapping'!H:H,0)),MATCH(A407, 'Wand Mapping'!G:G,0)),MATCH(A407, 'Wand Mapping'!F:F,0)),MATCH(A407, 'Wand Mapping'!E:E,0)),MATCH(A407, 'Wand Mapping'!D:D,0)),MATCH(A407, 'Wand Mapping'!C:C,0)),MATCH(A407, 'Wand Mapping'!B:B,0))</f>
        <v>79</v>
      </c>
      <c r="V407" s="9" t="str">
        <f>INDEX('Wand Mapping'!K:K, U407)</f>
        <v>wand_ai_770</v>
      </c>
      <c r="W407" s="9" t="str">
        <f>_xlfn.CONCAT(V407, "_", T407)</f>
        <v>wand_ai_770_CO</v>
      </c>
      <c r="Z407" s="9" t="str">
        <f>IF(ISBLANK(X407), W407, X407)</f>
        <v>wand_ai_770_CO</v>
      </c>
    </row>
    <row r="408" spans="1:26">
      <c r="A408" s="9" t="s">
        <v>230</v>
      </c>
      <c r="B408" s="9" t="s">
        <v>1322</v>
      </c>
      <c r="C408" s="9">
        <v>8</v>
      </c>
      <c r="D408" s="9">
        <v>16</v>
      </c>
      <c r="E408" s="9" t="str">
        <f>_xlfn.CONCAT(B408, RIGHT(_xlfn.CONCAT("0", D408), 2))</f>
        <v>BZ-8E16</v>
      </c>
      <c r="F408" s="9" t="s">
        <v>1316</v>
      </c>
      <c r="G408" s="9" t="s">
        <v>655</v>
      </c>
      <c r="H408" s="9" t="s">
        <v>652</v>
      </c>
      <c r="J408" s="9" t="e">
        <f>MATCH($A408, 'Spells By School'!A:A, 0)</f>
        <v>#N/A</v>
      </c>
      <c r="K408" s="9" t="e">
        <f>MATCH($A408, 'Spells By School'!B:B, 0)</f>
        <v>#N/A</v>
      </c>
      <c r="L408" s="9" t="e">
        <f>MATCH($A408, 'Spells By School'!C:C, 0)</f>
        <v>#N/A</v>
      </c>
      <c r="M408" s="9" t="e">
        <f>MATCH($A408, 'Spells By School'!D:D, 0)</f>
        <v>#N/A</v>
      </c>
      <c r="N408" s="9">
        <f>MATCH($A408, 'Spells By School'!E:E, 0)</f>
        <v>7</v>
      </c>
      <c r="O408" s="9" t="e">
        <f>MATCH($A408, 'Spells By School'!F:F, 0)</f>
        <v>#N/A</v>
      </c>
      <c r="P408" s="9" t="e">
        <f ca="1">MATCH($A408, 'Spells By School'!G:G, 0)</f>
        <v>#N/A</v>
      </c>
      <c r="Q408" s="9" t="e">
        <f>MATCH($A408, 'Spells By School'!H:H, 0)</f>
        <v>#N/A</v>
      </c>
      <c r="R408" s="9" t="e">
        <f>MATCH($A408, 'Spells By School'!I:I, 0)</f>
        <v>#N/A</v>
      </c>
      <c r="S408" s="9" t="str">
        <f>IF(ISNA($J408), IF(ISNA($K408), IF(ISNA($L408), IF(ISNA($M408), IF(ISNA($N408), IF(ISNA($O408), IF(ISNA($P408), IF(ISNA($Q408), IF(ISNA($R408), "###error###", R$1),Q$1),P$1),O$1),N$1),M$1),L$1),K$1),J$1)</f>
        <v>Invocation</v>
      </c>
      <c r="T408" s="9" t="str">
        <f>IF(ISNA($J408), IF(ISNA($K408), IF(ISNA($L408), IF(ISNA($M408), IF(ISNA($N408), IF(ISNA($O408), IF(ISNA($P408), IF(ISNA($Q408), IF(ISNA($R408), "###error###", "WM"),"IL"),"NE"),"EN"),"EV"),"TR"),"DI"),"CO"),"AB")</f>
        <v>EV</v>
      </c>
      <c r="U408" s="9">
        <f>IF(ISNA($J408), IF(ISNA($K408), IF(ISNA($L408), IF(ISNA($M408), IF(ISNA($N408), IF(ISNA($O408), IF(ISNA($P408), IF(ISNA($Q408), IF(ISNA($R408), "###error###", MATCH(A408, 'Wand Mapping'!J:J,0)),MATCH(A408, 'Wand Mapping'!I:I,0)),MATCH(A408, 'Wand Mapping'!H:H,0)),MATCH(A408, 'Wand Mapping'!G:G,0)),MATCH(A408, 'Wand Mapping'!F:F,0)),MATCH(A408, 'Wand Mapping'!E:E,0)),MATCH(A408, 'Wand Mapping'!D:D,0)),MATCH(A408, 'Wand Mapping'!C:C,0)),MATCH(A408, 'Wand Mapping'!B:B,0))</f>
        <v>40</v>
      </c>
      <c r="V408" s="9" t="str">
        <f>INDEX('Wand Mapping'!K:K, U408)</f>
        <v>wand_ai_380</v>
      </c>
      <c r="W408" s="9" t="str">
        <f>_xlfn.CONCAT(V408, "_", T408)</f>
        <v>wand_ai_380_EV</v>
      </c>
      <c r="Z408" s="9" t="str">
        <f>IF(ISBLANK(X408), W408, X408)</f>
        <v>wand_ai_380_EV</v>
      </c>
    </row>
    <row r="409" spans="1:26">
      <c r="A409" s="9" t="s">
        <v>601</v>
      </c>
      <c r="B409" s="9" t="s">
        <v>781</v>
      </c>
      <c r="C409" s="9">
        <v>9</v>
      </c>
      <c r="D409" s="9">
        <v>18</v>
      </c>
      <c r="E409" s="9" t="str">
        <f>_xlfn.CONCAT(B409, RIGHT(_xlfn.CONCAT("0", D409), 2))</f>
        <v>BZ-9018</v>
      </c>
      <c r="F409" s="9" t="s">
        <v>1323</v>
      </c>
      <c r="G409" s="9" t="s">
        <v>655</v>
      </c>
      <c r="H409" s="9" t="s">
        <v>652</v>
      </c>
      <c r="J409" s="9">
        <f>MATCH($A409, 'Spells By School'!A:A, 0)</f>
        <v>72</v>
      </c>
      <c r="K409" s="9" t="e">
        <f>MATCH($A409, 'Spells By School'!B:B, 0)</f>
        <v>#N/A</v>
      </c>
      <c r="L409" s="9" t="e">
        <f>MATCH($A409, 'Spells By School'!C:C, 0)</f>
        <v>#N/A</v>
      </c>
      <c r="M409" s="9" t="e">
        <f>MATCH($A409, 'Spells By School'!D:D, 0)</f>
        <v>#N/A</v>
      </c>
      <c r="N409" s="9" t="e">
        <f>MATCH($A409, 'Spells By School'!E:E, 0)</f>
        <v>#N/A</v>
      </c>
      <c r="O409" s="9" t="e">
        <f>MATCH($A409, 'Spells By School'!F:F, 0)</f>
        <v>#N/A</v>
      </c>
      <c r="P409" s="9" t="e">
        <f ca="1">MATCH($A409, 'Spells By School'!G:G, 0)</f>
        <v>#N/A</v>
      </c>
      <c r="Q409" s="9" t="e">
        <f>MATCH($A409, 'Spells By School'!H:H, 0)</f>
        <v>#N/A</v>
      </c>
      <c r="R409" s="9" t="e">
        <f>MATCH($A409, 'Spells By School'!I:I, 0)</f>
        <v>#N/A</v>
      </c>
      <c r="S409" s="9" t="str">
        <f>IF(ISNA($J409), IF(ISNA($K409), IF(ISNA($L409), IF(ISNA($M409), IF(ISNA($N409), IF(ISNA($O409), IF(ISNA($P409), IF(ISNA($Q409), IF(ISNA($R409), "###error###", R$1),Q$1),P$1),O$1),N$1),M$1),L$1),K$1),J$1)</f>
        <v>Abjuration</v>
      </c>
      <c r="T409" s="9" t="str">
        <f>IF(ISNA($J409), IF(ISNA($K409), IF(ISNA($L409), IF(ISNA($M409), IF(ISNA($N409), IF(ISNA($O409), IF(ISNA($P409), IF(ISNA($Q409), IF(ISNA($R409), "###error###", "WM"),"IL"),"NE"),"EN"),"EV"),"TR"),"DI"),"CO"),"AB")</f>
        <v>AB</v>
      </c>
      <c r="U409" s="9">
        <f>IF(ISNA($J409), IF(ISNA($K409), IF(ISNA($L409), IF(ISNA($M409), IF(ISNA($N409), IF(ISNA($O409), IF(ISNA($P409), IF(ISNA($Q409), IF(ISNA($R409), "###error###", MATCH(A409, 'Wand Mapping'!J:J,0)),MATCH(A409, 'Wand Mapping'!I:I,0)),MATCH(A409, 'Wand Mapping'!H:H,0)),MATCH(A409, 'Wand Mapping'!G:G,0)),MATCH(A409, 'Wand Mapping'!F:F,0)),MATCH(A409, 'Wand Mapping'!E:E,0)),MATCH(A409, 'Wand Mapping'!D:D,0)),MATCH(A409, 'Wand Mapping'!C:C,0)),MATCH(A409, 'Wand Mapping'!B:B,0))</f>
        <v>96</v>
      </c>
      <c r="V409" s="9" t="str">
        <f>INDEX('Wand Mapping'!K:K, U409)</f>
        <v>wand_ai_940</v>
      </c>
      <c r="W409" s="9" t="str">
        <f>_xlfn.CONCAT(V409, "_", T409)</f>
        <v>wand_ai_940_AB</v>
      </c>
      <c r="Z409" s="9" t="str">
        <f>IF(ISBLANK(X409), W409, X409)</f>
        <v>wand_ai_940_AB</v>
      </c>
    </row>
    <row r="410" spans="1:26">
      <c r="A410" s="9" t="s">
        <v>38</v>
      </c>
      <c r="B410" s="9" t="s">
        <v>782</v>
      </c>
      <c r="C410" s="9">
        <v>9</v>
      </c>
      <c r="D410" s="9">
        <v>18</v>
      </c>
      <c r="E410" s="9" t="str">
        <f>_xlfn.CONCAT(B410, RIGHT(_xlfn.CONCAT("0", D410), 2))</f>
        <v>BZ-9118</v>
      </c>
      <c r="F410" s="9" t="s">
        <v>1324</v>
      </c>
      <c r="G410" s="9" t="s">
        <v>655</v>
      </c>
      <c r="H410" s="9" t="s">
        <v>652</v>
      </c>
      <c r="J410" s="9">
        <f>MATCH($A410, 'Spells By School'!A:A, 0)</f>
        <v>74</v>
      </c>
      <c r="K410" s="9" t="e">
        <f>MATCH($A410, 'Spells By School'!B:B, 0)</f>
        <v>#N/A</v>
      </c>
      <c r="L410" s="9" t="e">
        <f>MATCH($A410, 'Spells By School'!C:C, 0)</f>
        <v>#N/A</v>
      </c>
      <c r="M410" s="9" t="e">
        <f>MATCH($A410, 'Spells By School'!D:D, 0)</f>
        <v>#N/A</v>
      </c>
      <c r="N410" s="9" t="e">
        <f>MATCH($A410, 'Spells By School'!E:E, 0)</f>
        <v>#N/A</v>
      </c>
      <c r="O410" s="9" t="e">
        <f>MATCH($A410, 'Spells By School'!F:F, 0)</f>
        <v>#N/A</v>
      </c>
      <c r="P410" s="9" t="e">
        <f ca="1">MATCH($A410, 'Spells By School'!G:G, 0)</f>
        <v>#N/A</v>
      </c>
      <c r="Q410" s="9" t="e">
        <f>MATCH($A410, 'Spells By School'!H:H, 0)</f>
        <v>#N/A</v>
      </c>
      <c r="R410" s="9" t="e">
        <f>MATCH($A410, 'Spells By School'!I:I, 0)</f>
        <v>#N/A</v>
      </c>
      <c r="S410" s="9" t="str">
        <f>IF(ISNA($J410), IF(ISNA($K410), IF(ISNA($L410), IF(ISNA($M410), IF(ISNA($N410), IF(ISNA($O410), IF(ISNA($P410), IF(ISNA($Q410), IF(ISNA($R410), "###error###", R$1),Q$1),P$1),O$1),N$1),M$1),L$1),K$1),J$1)</f>
        <v>Abjuration</v>
      </c>
      <c r="T410" s="9" t="str">
        <f>IF(ISNA($J410), IF(ISNA($K410), IF(ISNA($L410), IF(ISNA($M410), IF(ISNA($N410), IF(ISNA($O410), IF(ISNA($P410), IF(ISNA($Q410), IF(ISNA($R410), "###error###", "WM"),"IL"),"NE"),"EN"),"EV"),"TR"),"DI"),"CO"),"AB")</f>
        <v>AB</v>
      </c>
      <c r="U410" s="9">
        <f>IF(ISNA($J410), IF(ISNA($K410), IF(ISNA($L410), IF(ISNA($M410), IF(ISNA($N410), IF(ISNA($O410), IF(ISNA($P410), IF(ISNA($Q410), IF(ISNA($R410), "###error###", MATCH(A410, 'Wand Mapping'!J:J,0)),MATCH(A410, 'Wand Mapping'!I:I,0)),MATCH(A410, 'Wand Mapping'!H:H,0)),MATCH(A410, 'Wand Mapping'!G:G,0)),MATCH(A410, 'Wand Mapping'!F:F,0)),MATCH(A410, 'Wand Mapping'!E:E,0)),MATCH(A410, 'Wand Mapping'!D:D,0)),MATCH(A410, 'Wand Mapping'!C:C,0)),MATCH(A410, 'Wand Mapping'!B:B,0))</f>
        <v>8</v>
      </c>
      <c r="V410" s="9" t="str">
        <f>INDEX('Wand Mapping'!K:K, U410)</f>
        <v>wand_ai_060</v>
      </c>
      <c r="W410" s="9" t="str">
        <f>_xlfn.CONCAT(V410, "_", T410)</f>
        <v>wand_ai_060_AB</v>
      </c>
      <c r="Z410" s="9" t="str">
        <f>IF(ISBLANK(X410), W410, X410)</f>
        <v>wand_ai_060_AB</v>
      </c>
    </row>
    <row r="411" spans="1:26">
      <c r="A411" s="9" t="s">
        <v>265</v>
      </c>
      <c r="B411" s="9" t="s">
        <v>784</v>
      </c>
      <c r="C411" s="9">
        <v>9</v>
      </c>
      <c r="D411" s="9">
        <v>18</v>
      </c>
      <c r="E411" s="9" t="str">
        <f>_xlfn.CONCAT(B411, RIGHT(_xlfn.CONCAT("0", D411), 2))</f>
        <v>BZ-9318</v>
      </c>
      <c r="F411" s="9" t="s">
        <v>1326</v>
      </c>
      <c r="G411" s="9" t="s">
        <v>655</v>
      </c>
      <c r="H411" s="9" t="s">
        <v>652</v>
      </c>
      <c r="J411" s="9">
        <f>MATCH($A411, 'Spells By School'!A:A, 0)</f>
        <v>3</v>
      </c>
      <c r="K411" s="9" t="e">
        <f>MATCH($A411, 'Spells By School'!B:B, 0)</f>
        <v>#N/A</v>
      </c>
      <c r="L411" s="9" t="e">
        <f>MATCH($A411, 'Spells By School'!C:C, 0)</f>
        <v>#N/A</v>
      </c>
      <c r="M411" s="9" t="e">
        <f>MATCH($A411, 'Spells By School'!D:D, 0)</f>
        <v>#N/A</v>
      </c>
      <c r="N411" s="9" t="e">
        <f>MATCH($A411, 'Spells By School'!E:E, 0)</f>
        <v>#N/A</v>
      </c>
      <c r="O411" s="9" t="e">
        <f>MATCH($A411, 'Spells By School'!F:F, 0)</f>
        <v>#N/A</v>
      </c>
      <c r="P411" s="9" t="e">
        <f ca="1">MATCH($A411, 'Spells By School'!G:G, 0)</f>
        <v>#N/A</v>
      </c>
      <c r="Q411" s="9" t="e">
        <f>MATCH($A411, 'Spells By School'!H:H, 0)</f>
        <v>#N/A</v>
      </c>
      <c r="R411" s="9" t="e">
        <f>MATCH($A411, 'Spells By School'!I:I, 0)</f>
        <v>#N/A</v>
      </c>
      <c r="S411" s="9" t="str">
        <f>IF(ISNA($J411), IF(ISNA($K411), IF(ISNA($L411), IF(ISNA($M411), IF(ISNA($N411), IF(ISNA($O411), IF(ISNA($P411), IF(ISNA($Q411), IF(ISNA($R411), "###error###", R$1),Q$1),P$1),O$1),N$1),M$1),L$1),K$1),J$1)</f>
        <v>Abjuration</v>
      </c>
      <c r="T411" s="9" t="str">
        <f>IF(ISNA($J411), IF(ISNA($K411), IF(ISNA($L411), IF(ISNA($M411), IF(ISNA($N411), IF(ISNA($O411), IF(ISNA($P411), IF(ISNA($Q411), IF(ISNA($R411), "###error###", "WM"),"IL"),"NE"),"EN"),"EV"),"TR"),"DI"),"CO"),"AB")</f>
        <v>AB</v>
      </c>
      <c r="U411" s="9">
        <f>IF(ISNA($J411), IF(ISNA($K411), IF(ISNA($L411), IF(ISNA($M411), IF(ISNA($N411), IF(ISNA($O411), IF(ISNA($P411), IF(ISNA($Q411), IF(ISNA($R411), "###error###", MATCH(A411, 'Wand Mapping'!J:J,0)),MATCH(A411, 'Wand Mapping'!I:I,0)),MATCH(A411, 'Wand Mapping'!H:H,0)),MATCH(A411, 'Wand Mapping'!G:G,0)),MATCH(A411, 'Wand Mapping'!F:F,0)),MATCH(A411, 'Wand Mapping'!E:E,0)),MATCH(A411, 'Wand Mapping'!D:D,0)),MATCH(A411, 'Wand Mapping'!C:C,0)),MATCH(A411, 'Wand Mapping'!B:B,0))</f>
        <v>45</v>
      </c>
      <c r="V411" s="9" t="str">
        <f>INDEX('Wand Mapping'!K:K, U411)</f>
        <v>wand_ai_430</v>
      </c>
      <c r="W411" s="9" t="str">
        <f>_xlfn.CONCAT(V411, "_", T411)</f>
        <v>wand_ai_430_AB</v>
      </c>
      <c r="Z411" s="9" t="str">
        <f>IF(ISBLANK(X411), W411, X411)</f>
        <v>wand_ai_430_AB</v>
      </c>
    </row>
    <row r="412" spans="1:26">
      <c r="A412" s="9" t="s">
        <v>90</v>
      </c>
      <c r="B412" s="9" t="s">
        <v>785</v>
      </c>
      <c r="C412" s="9">
        <v>9</v>
      </c>
      <c r="D412" s="9">
        <v>18</v>
      </c>
      <c r="E412" s="9" t="str">
        <f>_xlfn.CONCAT(B412, RIGHT(_xlfn.CONCAT("0", D412), 2))</f>
        <v>BZ-9418</v>
      </c>
      <c r="F412" s="9" t="s">
        <v>1327</v>
      </c>
      <c r="G412" s="9" t="s">
        <v>655</v>
      </c>
      <c r="H412" s="9" t="s">
        <v>652</v>
      </c>
      <c r="J412" s="9" t="e">
        <f>MATCH($A412, 'Spells By School'!A:A, 0)</f>
        <v>#N/A</v>
      </c>
      <c r="K412" s="9" t="e">
        <f>MATCH($A412, 'Spells By School'!B:B, 0)</f>
        <v>#N/A</v>
      </c>
      <c r="L412" s="9" t="e">
        <f>MATCH($A412, 'Spells By School'!C:C, 0)</f>
        <v>#N/A</v>
      </c>
      <c r="M412" s="9" t="e">
        <f>MATCH($A412, 'Spells By School'!D:D, 0)</f>
        <v>#N/A</v>
      </c>
      <c r="N412" s="9">
        <f>MATCH($A412, 'Spells By School'!E:E, 0)</f>
        <v>12</v>
      </c>
      <c r="O412" s="9" t="e">
        <f>MATCH($A412, 'Spells By School'!F:F, 0)</f>
        <v>#N/A</v>
      </c>
      <c r="P412" s="9" t="e">
        <f ca="1">MATCH($A412, 'Spells By School'!G:G, 0)</f>
        <v>#N/A</v>
      </c>
      <c r="Q412" s="9" t="e">
        <f>MATCH($A412, 'Spells By School'!H:H, 0)</f>
        <v>#N/A</v>
      </c>
      <c r="R412" s="9" t="e">
        <f>MATCH($A412, 'Spells By School'!I:I, 0)</f>
        <v>#N/A</v>
      </c>
      <c r="S412" s="9" t="str">
        <f>IF(ISNA($J412), IF(ISNA($K412), IF(ISNA($L412), IF(ISNA($M412), IF(ISNA($N412), IF(ISNA($O412), IF(ISNA($P412), IF(ISNA($Q412), IF(ISNA($R412), "###error###", R$1),Q$1),P$1),O$1),N$1),M$1),L$1),K$1),J$1)</f>
        <v>Invocation</v>
      </c>
      <c r="T412" s="9" t="str">
        <f>IF(ISNA($J412), IF(ISNA($K412), IF(ISNA($L412), IF(ISNA($M412), IF(ISNA($N412), IF(ISNA($O412), IF(ISNA($P412), IF(ISNA($Q412), IF(ISNA($R412), "###error###", "WM"),"IL"),"NE"),"EN"),"EV"),"TR"),"DI"),"CO"),"AB")</f>
        <v>EV</v>
      </c>
      <c r="U412" s="9">
        <f>IF(ISNA($J412), IF(ISNA($K412), IF(ISNA($L412), IF(ISNA($M412), IF(ISNA($N412), IF(ISNA($O412), IF(ISNA($P412), IF(ISNA($Q412), IF(ISNA($R412), "###error###", MATCH(A412, 'Wand Mapping'!J:J,0)),MATCH(A412, 'Wand Mapping'!I:I,0)),MATCH(A412, 'Wand Mapping'!H:H,0)),MATCH(A412, 'Wand Mapping'!G:G,0)),MATCH(A412, 'Wand Mapping'!F:F,0)),MATCH(A412, 'Wand Mapping'!E:E,0)),MATCH(A412, 'Wand Mapping'!D:D,0)),MATCH(A412, 'Wand Mapping'!C:C,0)),MATCH(A412, 'Wand Mapping'!B:B,0))</f>
        <v>16</v>
      </c>
      <c r="V412" s="9" t="str">
        <f>INDEX('Wand Mapping'!K:K, U412)</f>
        <v>wand_ai_140</v>
      </c>
      <c r="W412" s="9" t="str">
        <f>_xlfn.CONCAT(V412, "_", T412)</f>
        <v>wand_ai_140_EV</v>
      </c>
      <c r="Z412" s="9" t="str">
        <f>IF(ISBLANK(X412), W412, X412)</f>
        <v>wand_ai_140_EV</v>
      </c>
    </row>
    <row r="413" spans="1:26">
      <c r="A413" s="9" t="s">
        <v>466</v>
      </c>
      <c r="B413" s="9" t="s">
        <v>786</v>
      </c>
      <c r="C413" s="9">
        <v>9</v>
      </c>
      <c r="D413" s="9">
        <v>18</v>
      </c>
      <c r="E413" s="9" t="str">
        <f>_xlfn.CONCAT(B413, RIGHT(_xlfn.CONCAT("0", D413), 2))</f>
        <v>BZ-9518</v>
      </c>
      <c r="F413" s="9" t="s">
        <v>1328</v>
      </c>
      <c r="G413" s="9" t="s">
        <v>655</v>
      </c>
      <c r="H413" s="9" t="s">
        <v>652</v>
      </c>
      <c r="J413" s="9" t="e">
        <f>MATCH($A413, 'Spells By School'!A:A, 0)</f>
        <v>#N/A</v>
      </c>
      <c r="K413" s="9" t="e">
        <f>MATCH($A413, 'Spells By School'!B:B, 0)</f>
        <v>#N/A</v>
      </c>
      <c r="L413" s="9" t="e">
        <f>MATCH($A413, 'Spells By School'!C:C, 0)</f>
        <v>#N/A</v>
      </c>
      <c r="M413" s="9">
        <f>MATCH($A413, 'Spells By School'!D:D, 0)</f>
        <v>87</v>
      </c>
      <c r="N413" s="9" t="e">
        <f>MATCH($A413, 'Spells By School'!E:E, 0)</f>
        <v>#N/A</v>
      </c>
      <c r="O413" s="9" t="e">
        <f>MATCH($A413, 'Spells By School'!F:F, 0)</f>
        <v>#N/A</v>
      </c>
      <c r="P413" s="9" t="e">
        <f ca="1">MATCH($A413, 'Spells By School'!G:G, 0)</f>
        <v>#N/A</v>
      </c>
      <c r="Q413" s="9" t="e">
        <f>MATCH($A413, 'Spells By School'!H:H, 0)</f>
        <v>#N/A</v>
      </c>
      <c r="R413" s="9" t="e">
        <f>MATCH($A413, 'Spells By School'!I:I, 0)</f>
        <v>#N/A</v>
      </c>
      <c r="S413" s="9" t="str">
        <f>IF(ISNA($J413), IF(ISNA($K413), IF(ISNA($L413), IF(ISNA($M413), IF(ISNA($N413), IF(ISNA($O413), IF(ISNA($P413), IF(ISNA($Q413), IF(ISNA($R413), "###error###", R$1),Q$1),P$1),O$1),N$1),M$1),L$1),K$1),J$1)</f>
        <v>Transmutation</v>
      </c>
      <c r="T413" s="9" t="str">
        <f>IF(ISNA($J413), IF(ISNA($K413), IF(ISNA($L413), IF(ISNA($M413), IF(ISNA($N413), IF(ISNA($O413), IF(ISNA($P413), IF(ISNA($Q413), IF(ISNA($R413), "###error###", "WM"),"IL"),"NE"),"EN"),"EV"),"TR"),"DI"),"CO"),"AB")</f>
        <v>TR</v>
      </c>
      <c r="U413" s="9">
        <f>IF(ISNA($J413), IF(ISNA($K413), IF(ISNA($L413), IF(ISNA($M413), IF(ISNA($N413), IF(ISNA($O413), IF(ISNA($P413), IF(ISNA($Q413), IF(ISNA($R413), "###error###", MATCH(A413, 'Wand Mapping'!J:J,0)),MATCH(A413, 'Wand Mapping'!I:I,0)),MATCH(A413, 'Wand Mapping'!H:H,0)),MATCH(A413, 'Wand Mapping'!G:G,0)),MATCH(A413, 'Wand Mapping'!F:F,0)),MATCH(A413, 'Wand Mapping'!E:E,0)),MATCH(A413, 'Wand Mapping'!D:D,0)),MATCH(A413, 'Wand Mapping'!C:C,0)),MATCH(A413, 'Wand Mapping'!B:B,0))</f>
        <v>76</v>
      </c>
      <c r="V413" s="9" t="str">
        <f>INDEX('Wand Mapping'!K:K, U413)</f>
        <v>wand_ai_740</v>
      </c>
      <c r="W413" s="9" t="str">
        <f>_xlfn.CONCAT(V413, "_", T413)</f>
        <v>wand_ai_740_TR</v>
      </c>
      <c r="Z413" s="9" t="str">
        <f>IF(ISBLANK(X413), W413, X413)</f>
        <v>wand_ai_740_TR</v>
      </c>
    </row>
    <row r="414" spans="1:26">
      <c r="A414" s="9" t="s">
        <v>186</v>
      </c>
      <c r="B414" s="9" t="s">
        <v>787</v>
      </c>
      <c r="C414" s="9">
        <v>9</v>
      </c>
      <c r="D414" s="9">
        <v>18</v>
      </c>
      <c r="E414" s="9" t="str">
        <f>_xlfn.CONCAT(B414, RIGHT(_xlfn.CONCAT("0", D414), 2))</f>
        <v>BZ-9618</v>
      </c>
      <c r="F414" s="9" t="s">
        <v>1329</v>
      </c>
      <c r="G414" s="9" t="s">
        <v>655</v>
      </c>
      <c r="H414" s="9" t="s">
        <v>652</v>
      </c>
      <c r="J414" s="9">
        <f>MATCH($A414, 'Spells By School'!A:A, 0)</f>
        <v>26</v>
      </c>
      <c r="K414" s="9" t="e">
        <f>MATCH($A414, 'Spells By School'!B:B, 0)</f>
        <v>#N/A</v>
      </c>
      <c r="L414" s="9" t="e">
        <f>MATCH($A414, 'Spells By School'!C:C, 0)</f>
        <v>#N/A</v>
      </c>
      <c r="M414" s="9" t="e">
        <f>MATCH($A414, 'Spells By School'!D:D, 0)</f>
        <v>#N/A</v>
      </c>
      <c r="N414" s="9" t="e">
        <f>MATCH($A414, 'Spells By School'!E:E, 0)</f>
        <v>#N/A</v>
      </c>
      <c r="O414" s="9" t="e">
        <f>MATCH($A414, 'Spells By School'!F:F, 0)</f>
        <v>#N/A</v>
      </c>
      <c r="P414" s="9" t="e">
        <f ca="1">MATCH($A414, 'Spells By School'!G:G, 0)</f>
        <v>#N/A</v>
      </c>
      <c r="Q414" s="9" t="e">
        <f>MATCH($A414, 'Spells By School'!H:H, 0)</f>
        <v>#N/A</v>
      </c>
      <c r="R414" s="9" t="e">
        <f>MATCH($A414, 'Spells By School'!I:I, 0)</f>
        <v>#N/A</v>
      </c>
      <c r="S414" s="9" t="str">
        <f>IF(ISNA($J414), IF(ISNA($K414), IF(ISNA($L414), IF(ISNA($M414), IF(ISNA($N414), IF(ISNA($O414), IF(ISNA($P414), IF(ISNA($Q414), IF(ISNA($R414), "###error###", R$1),Q$1),P$1),O$1),N$1),M$1),L$1),K$1),J$1)</f>
        <v>Abjuration</v>
      </c>
      <c r="T414" s="9" t="str">
        <f>IF(ISNA($J414), IF(ISNA($K414), IF(ISNA($L414), IF(ISNA($M414), IF(ISNA($N414), IF(ISNA($O414), IF(ISNA($P414), IF(ISNA($Q414), IF(ISNA($R414), "###error###", "WM"),"IL"),"NE"),"EN"),"EV"),"TR"),"DI"),"CO"),"AB")</f>
        <v>AB</v>
      </c>
      <c r="U414" s="9">
        <f>IF(ISNA($J414), IF(ISNA($K414), IF(ISNA($L414), IF(ISNA($M414), IF(ISNA($N414), IF(ISNA($O414), IF(ISNA($P414), IF(ISNA($Q414), IF(ISNA($R414), "###error###", MATCH(A414, 'Wand Mapping'!J:J,0)),MATCH(A414, 'Wand Mapping'!I:I,0)),MATCH(A414, 'Wand Mapping'!H:H,0)),MATCH(A414, 'Wand Mapping'!G:G,0)),MATCH(A414, 'Wand Mapping'!F:F,0)),MATCH(A414, 'Wand Mapping'!E:E,0)),MATCH(A414, 'Wand Mapping'!D:D,0)),MATCH(A414, 'Wand Mapping'!C:C,0)),MATCH(A414, 'Wand Mapping'!B:B,0))</f>
        <v>33</v>
      </c>
      <c r="V414" s="9" t="str">
        <f>INDEX('Wand Mapping'!K:K, U414)</f>
        <v>wand_ai_310</v>
      </c>
      <c r="W414" s="9" t="str">
        <f>_xlfn.CONCAT(V414, "_", T414)</f>
        <v>wand_ai_310_AB</v>
      </c>
      <c r="Z414" s="9" t="str">
        <f>IF(ISBLANK(X414), W414, X414)</f>
        <v>wand_ai_310_AB</v>
      </c>
    </row>
    <row r="415" spans="1:26">
      <c r="A415" s="9" t="s">
        <v>450</v>
      </c>
      <c r="B415" s="9" t="s">
        <v>788</v>
      </c>
      <c r="C415" s="9">
        <v>9</v>
      </c>
      <c r="D415" s="9">
        <v>18</v>
      </c>
      <c r="E415" s="9" t="str">
        <f>_xlfn.CONCAT(B415, RIGHT(_xlfn.CONCAT("0", D415), 2))</f>
        <v>BZ-9718</v>
      </c>
      <c r="F415" s="9" t="s">
        <v>1330</v>
      </c>
      <c r="G415" s="9" t="s">
        <v>655</v>
      </c>
      <c r="H415" s="9" t="s">
        <v>652</v>
      </c>
      <c r="J415" s="9" t="e">
        <f>MATCH($A415, 'Spells By School'!A:A, 0)</f>
        <v>#N/A</v>
      </c>
      <c r="K415" s="9" t="e">
        <f>MATCH($A415, 'Spells By School'!B:B, 0)</f>
        <v>#N/A</v>
      </c>
      <c r="L415" s="9" t="e">
        <f>MATCH($A415, 'Spells By School'!C:C, 0)</f>
        <v>#N/A</v>
      </c>
      <c r="M415" s="9" t="e">
        <f>MATCH($A415, 'Spells By School'!D:D, 0)</f>
        <v>#N/A</v>
      </c>
      <c r="N415" s="9">
        <f>MATCH($A415, 'Spells By School'!E:E, 0)</f>
        <v>51</v>
      </c>
      <c r="O415" s="9" t="e">
        <f>MATCH($A415, 'Spells By School'!F:F, 0)</f>
        <v>#N/A</v>
      </c>
      <c r="P415" s="9" t="e">
        <f ca="1">MATCH($A415, 'Spells By School'!G:G, 0)</f>
        <v>#N/A</v>
      </c>
      <c r="Q415" s="9" t="e">
        <f>MATCH($A415, 'Spells By School'!H:H, 0)</f>
        <v>#N/A</v>
      </c>
      <c r="R415" s="9" t="e">
        <f>MATCH($A415, 'Spells By School'!I:I, 0)</f>
        <v>#N/A</v>
      </c>
      <c r="S415" s="9" t="str">
        <f>IF(ISNA($J415), IF(ISNA($K415), IF(ISNA($L415), IF(ISNA($M415), IF(ISNA($N415), IF(ISNA($O415), IF(ISNA($P415), IF(ISNA($Q415), IF(ISNA($R415), "###error###", R$1),Q$1),P$1),O$1),N$1),M$1),L$1),K$1),J$1)</f>
        <v>Invocation</v>
      </c>
      <c r="T415" s="9" t="str">
        <f>IF(ISNA($J415), IF(ISNA($K415), IF(ISNA($L415), IF(ISNA($M415), IF(ISNA($N415), IF(ISNA($O415), IF(ISNA($P415), IF(ISNA($Q415), IF(ISNA($R415), "###error###", "WM"),"IL"),"NE"),"EN"),"EV"),"TR"),"DI"),"CO"),"AB")</f>
        <v>EV</v>
      </c>
      <c r="U415" s="9">
        <f>IF(ISNA($J415), IF(ISNA($K415), IF(ISNA($L415), IF(ISNA($M415), IF(ISNA($N415), IF(ISNA($O415), IF(ISNA($P415), IF(ISNA($Q415), IF(ISNA($R415), "###error###", MATCH(A415, 'Wand Mapping'!J:J,0)),MATCH(A415, 'Wand Mapping'!I:I,0)),MATCH(A415, 'Wand Mapping'!H:H,0)),MATCH(A415, 'Wand Mapping'!G:G,0)),MATCH(A415, 'Wand Mapping'!F:F,0)),MATCH(A415, 'Wand Mapping'!E:E,0)),MATCH(A415, 'Wand Mapping'!D:D,0)),MATCH(A415, 'Wand Mapping'!C:C,0)),MATCH(A415, 'Wand Mapping'!B:B,0))</f>
        <v>73</v>
      </c>
      <c r="V415" s="9" t="str">
        <f>INDEX('Wand Mapping'!K:K, U415)</f>
        <v>wand_ai_710</v>
      </c>
      <c r="W415" s="9" t="str">
        <f>_xlfn.CONCAT(V415, "_", T415)</f>
        <v>wand_ai_710_EV</v>
      </c>
      <c r="Z415" s="9" t="str">
        <f>IF(ISBLANK(X415), W415, X415)</f>
        <v>wand_ai_710_EV</v>
      </c>
    </row>
    <row r="416" spans="1:26">
      <c r="A416" s="9" t="s">
        <v>74</v>
      </c>
      <c r="B416" s="9" t="s">
        <v>789</v>
      </c>
      <c r="C416" s="9">
        <v>9</v>
      </c>
      <c r="D416" s="9">
        <v>18</v>
      </c>
      <c r="E416" s="9" t="str">
        <f>_xlfn.CONCAT(B416, RIGHT(_xlfn.CONCAT("0", D416), 2))</f>
        <v>BZ-9818</v>
      </c>
      <c r="F416" s="9" t="s">
        <v>1331</v>
      </c>
      <c r="G416" s="9" t="s">
        <v>655</v>
      </c>
      <c r="H416" s="9" t="s">
        <v>652</v>
      </c>
      <c r="J416" s="9" t="e">
        <f>MATCH($A416, 'Spells By School'!A:A, 0)</f>
        <v>#N/A</v>
      </c>
      <c r="K416" s="9">
        <f>MATCH($A416, 'Spells By School'!B:B, 0)</f>
        <v>60</v>
      </c>
      <c r="L416" s="9" t="e">
        <f>MATCH($A416, 'Spells By School'!C:C, 0)</f>
        <v>#N/A</v>
      </c>
      <c r="M416" s="9" t="e">
        <f>MATCH($A416, 'Spells By School'!D:D, 0)</f>
        <v>#N/A</v>
      </c>
      <c r="N416" s="9" t="e">
        <f>MATCH($A416, 'Spells By School'!E:E, 0)</f>
        <v>#N/A</v>
      </c>
      <c r="O416" s="9" t="e">
        <f>MATCH($A416, 'Spells By School'!F:F, 0)</f>
        <v>#N/A</v>
      </c>
      <c r="P416" s="9" t="e">
        <f ca="1">MATCH($A416, 'Spells By School'!G:G, 0)</f>
        <v>#N/A</v>
      </c>
      <c r="Q416" s="9" t="e">
        <f>MATCH($A416, 'Spells By School'!H:H, 0)</f>
        <v>#N/A</v>
      </c>
      <c r="R416" s="9" t="e">
        <f>MATCH($A416, 'Spells By School'!I:I, 0)</f>
        <v>#N/A</v>
      </c>
      <c r="S416" s="9" t="str">
        <f>IF(ISNA($J416), IF(ISNA($K416), IF(ISNA($L416), IF(ISNA($M416), IF(ISNA($N416), IF(ISNA($O416), IF(ISNA($P416), IF(ISNA($Q416), IF(ISNA($R416), "###error###", R$1),Q$1),P$1),O$1),N$1),M$1),L$1),K$1),J$1)</f>
        <v>Conjuration</v>
      </c>
      <c r="T416" s="9" t="str">
        <f>IF(ISNA($J416), IF(ISNA($K416), IF(ISNA($L416), IF(ISNA($M416), IF(ISNA($N416), IF(ISNA($O416), IF(ISNA($P416), IF(ISNA($Q416), IF(ISNA($R416), "###error###", "WM"),"IL"),"NE"),"EN"),"EV"),"TR"),"DI"),"CO"),"AB")</f>
        <v>CO</v>
      </c>
      <c r="U416" s="9">
        <f>IF(ISNA($J416), IF(ISNA($K416), IF(ISNA($L416), IF(ISNA($M416), IF(ISNA($N416), IF(ISNA($O416), IF(ISNA($P416), IF(ISNA($Q416), IF(ISNA($R416), "###error###", MATCH(A416, 'Wand Mapping'!J:J,0)),MATCH(A416, 'Wand Mapping'!I:I,0)),MATCH(A416, 'Wand Mapping'!H:H,0)),MATCH(A416, 'Wand Mapping'!G:G,0)),MATCH(A416, 'Wand Mapping'!F:F,0)),MATCH(A416, 'Wand Mapping'!E:E,0)),MATCH(A416, 'Wand Mapping'!D:D,0)),MATCH(A416, 'Wand Mapping'!C:C,0)),MATCH(A416, 'Wand Mapping'!B:B,0))</f>
        <v>14</v>
      </c>
      <c r="V416" s="9" t="str">
        <f>INDEX('Wand Mapping'!K:K, U416)</f>
        <v>wand_ai_120</v>
      </c>
      <c r="W416" s="9" t="str">
        <f>_xlfn.CONCAT(V416, "_", T416)</f>
        <v>wand_ai_120_CO</v>
      </c>
      <c r="Z416" s="9" t="str">
        <f>IF(ISBLANK(X416), W416, X416)</f>
        <v>wand_ai_120_CO</v>
      </c>
    </row>
    <row r="417" spans="1:26">
      <c r="A417" s="9" t="s">
        <v>177</v>
      </c>
      <c r="B417" s="9" t="s">
        <v>790</v>
      </c>
      <c r="C417" s="9">
        <v>9</v>
      </c>
      <c r="D417" s="9">
        <v>18</v>
      </c>
      <c r="E417" s="9" t="str">
        <f>_xlfn.CONCAT(B417, RIGHT(_xlfn.CONCAT("0", D417), 2))</f>
        <v>BZ-9918</v>
      </c>
      <c r="F417" s="9" t="s">
        <v>1332</v>
      </c>
      <c r="G417" s="9" t="s">
        <v>655</v>
      </c>
      <c r="H417" s="9" t="s">
        <v>652</v>
      </c>
      <c r="J417" s="9" t="e">
        <f>MATCH($A417, 'Spells By School'!A:A, 0)</f>
        <v>#N/A</v>
      </c>
      <c r="K417" s="9" t="e">
        <f>MATCH($A417, 'Spells By School'!B:B, 0)</f>
        <v>#N/A</v>
      </c>
      <c r="L417" s="9" t="e">
        <f>MATCH($A417, 'Spells By School'!C:C, 0)</f>
        <v>#N/A</v>
      </c>
      <c r="M417" s="9" t="e">
        <f>MATCH($A417, 'Spells By School'!D:D, 0)</f>
        <v>#N/A</v>
      </c>
      <c r="N417" s="9" t="e">
        <f>MATCH($A417, 'Spells By School'!E:E, 0)</f>
        <v>#N/A</v>
      </c>
      <c r="O417" s="9" t="e">
        <f>MATCH($A417, 'Spells By School'!F:F, 0)</f>
        <v>#N/A</v>
      </c>
      <c r="P417" s="9">
        <f ca="1">MATCH($A417, 'Spells By School'!G:G, 0)</f>
        <v>77</v>
      </c>
      <c r="Q417" s="9" t="e">
        <f>MATCH($A417, 'Spells By School'!H:H, 0)</f>
        <v>#N/A</v>
      </c>
      <c r="R417" s="9" t="e">
        <f>MATCH($A417, 'Spells By School'!I:I, 0)</f>
        <v>#N/A</v>
      </c>
      <c r="S417" s="9" t="str">
        <f ca="1">IF(ISNA($J417), IF(ISNA($K417), IF(ISNA($L417), IF(ISNA($M417), IF(ISNA($N417), IF(ISNA($O417), IF(ISNA($P417), IF(ISNA($Q417), IF(ISNA($R417), "###error###", R$1),Q$1),P$1),O$1),N$1),M$1),L$1),K$1),J$1)</f>
        <v>Necromancy</v>
      </c>
      <c r="T417" s="9" t="str">
        <f ca="1">IF(ISNA($J417), IF(ISNA($K417), IF(ISNA($L417), IF(ISNA($M417), IF(ISNA($N417), IF(ISNA($O417), IF(ISNA($P417), IF(ISNA($Q417), IF(ISNA($R417), "###error###", "WM"),"IL"),"NE"),"EN"),"EV"),"TR"),"DI"),"CO"),"AB")</f>
        <v>NE</v>
      </c>
      <c r="U417" s="9">
        <f ca="1">IF(ISNA($J417), IF(ISNA($K417), IF(ISNA($L417), IF(ISNA($M417), IF(ISNA($N417), IF(ISNA($O417), IF(ISNA($P417), IF(ISNA($Q417), IF(ISNA($R417), "###error###", MATCH(A417, 'Wand Mapping'!J:J,0)),MATCH(A417, 'Wand Mapping'!I:I,0)),MATCH(A417, 'Wand Mapping'!H:H,0)),MATCH(A417, 'Wand Mapping'!G:G,0)),MATCH(A417, 'Wand Mapping'!F:F,0)),MATCH(A417, 'Wand Mapping'!E:E,0)),MATCH(A417, 'Wand Mapping'!D:D,0)),MATCH(A417, 'Wand Mapping'!C:C,0)),MATCH(A417, 'Wand Mapping'!B:B,0))</f>
        <v>31</v>
      </c>
      <c r="V417" s="9" t="str">
        <f ca="1">INDEX('Wand Mapping'!K:K, U417)</f>
        <v>wand_ai_290</v>
      </c>
      <c r="W417" s="9" t="str">
        <f ca="1">_xlfn.CONCAT(V417, "_", T417)</f>
        <v>wand_ai_290_NE</v>
      </c>
      <c r="Z417" s="9" t="str">
        <f ca="1">IF(ISBLANK(X417), W417, X417)</f>
        <v>wand_ai_290_NE</v>
      </c>
    </row>
    <row r="418" spans="1:26">
      <c r="A418" s="27" t="s">
        <v>599</v>
      </c>
      <c r="B418" s="9" t="s">
        <v>1339</v>
      </c>
      <c r="C418" s="9">
        <v>9</v>
      </c>
      <c r="D418" s="9">
        <v>18</v>
      </c>
      <c r="E418" s="9" t="str">
        <f>_xlfn.CONCAT(B418, RIGHT(_xlfn.CONCAT("0", D418), 2))</f>
        <v>BZ-9A18</v>
      </c>
      <c r="F418" s="9" t="s">
        <v>1333</v>
      </c>
      <c r="G418" s="9" t="s">
        <v>655</v>
      </c>
      <c r="H418" s="9" t="s">
        <v>652</v>
      </c>
      <c r="J418" s="9" t="e">
        <f>MATCH($A418, 'Spells By School'!A:A, 0)</f>
        <v>#N/A</v>
      </c>
      <c r="K418" s="9" t="e">
        <f>MATCH($A418, 'Spells By School'!B:B, 0)</f>
        <v>#N/A</v>
      </c>
      <c r="L418" s="9" t="e">
        <f>MATCH($A418, 'Spells By School'!C:C, 0)</f>
        <v>#N/A</v>
      </c>
      <c r="M418" s="9" t="e">
        <f>MATCH($A418, 'Spells By School'!D:D, 0)</f>
        <v>#N/A</v>
      </c>
      <c r="N418" s="9" t="e">
        <f>MATCH($A418, 'Spells By School'!E:E, 0)</f>
        <v>#N/A</v>
      </c>
      <c r="O418" s="9" t="e">
        <f>MATCH($A418, 'Spells By School'!F:F, 0)</f>
        <v>#N/A</v>
      </c>
      <c r="P418" s="9">
        <f ca="1">MATCH($A418, 'Spells By School'!G:G, 0)</f>
        <v>27</v>
      </c>
      <c r="Q418" s="9" t="e">
        <f>MATCH($A418, 'Spells By School'!H:H, 0)</f>
        <v>#N/A</v>
      </c>
      <c r="R418" s="9" t="e">
        <f>MATCH($A418, 'Spells By School'!I:I, 0)</f>
        <v>#N/A</v>
      </c>
      <c r="S418" s="9" t="str">
        <f ca="1">IF(ISNA($J418), IF(ISNA($K418), IF(ISNA($L418), IF(ISNA($M418), IF(ISNA($N418), IF(ISNA($O418), IF(ISNA($P418), IF(ISNA($Q418), IF(ISNA($R418), "###error###", R$1),Q$1),P$1),O$1),N$1),M$1),L$1),K$1),J$1)</f>
        <v>Necromancy</v>
      </c>
      <c r="T418" s="9" t="str">
        <f ca="1">IF(ISNA($J418), IF(ISNA($K418), IF(ISNA($L418), IF(ISNA($M418), IF(ISNA($N418), IF(ISNA($O418), IF(ISNA($P418), IF(ISNA($Q418), IF(ISNA($R418), "###error###", "WM"),"IL"),"NE"),"EN"),"EV"),"TR"),"DI"),"CO"),"AB")</f>
        <v>NE</v>
      </c>
      <c r="U418" s="9">
        <f ca="1">IF(ISNA($J418), IF(ISNA($K418), IF(ISNA($L418), IF(ISNA($M418), IF(ISNA($N418), IF(ISNA($O418), IF(ISNA($P418), IF(ISNA($Q418), IF(ISNA($R418), "###error###", MATCH(A418, 'Wand Mapping'!J:J,0)),MATCH(A418, 'Wand Mapping'!I:I,0)),MATCH(A418, 'Wand Mapping'!H:H,0)),MATCH(A418, 'Wand Mapping'!G:G,0)),MATCH(A418, 'Wand Mapping'!F:F,0)),MATCH(A418, 'Wand Mapping'!E:E,0)),MATCH(A418, 'Wand Mapping'!D:D,0)),MATCH(A418, 'Wand Mapping'!C:C,0)),MATCH(A418, 'Wand Mapping'!B:B,0))</f>
        <v>95</v>
      </c>
      <c r="V418" s="9" t="str">
        <f ca="1">INDEX('Wand Mapping'!K:K, U418)</f>
        <v>wand_ai_930</v>
      </c>
      <c r="W418" s="9" t="str">
        <f ca="1">_xlfn.CONCAT(V418, "_", T418)</f>
        <v>wand_ai_930_NE</v>
      </c>
      <c r="Y418" s="9" t="s">
        <v>1987</v>
      </c>
      <c r="Z418" s="9" t="str">
        <f ca="1">IF(ISBLANK(X418), W418, X418)</f>
        <v>wand_ai_930_NE</v>
      </c>
    </row>
    <row r="419" spans="1:26">
      <c r="A419" s="9" t="s">
        <v>12</v>
      </c>
      <c r="B419" s="9" t="s">
        <v>1340</v>
      </c>
      <c r="C419" s="9">
        <v>9</v>
      </c>
      <c r="D419" s="9">
        <v>18</v>
      </c>
      <c r="E419" s="9" t="str">
        <f>_xlfn.CONCAT(B419, RIGHT(_xlfn.CONCAT("0", D419), 2))</f>
        <v>BZ-9B18</v>
      </c>
      <c r="F419" s="9" t="s">
        <v>1334</v>
      </c>
      <c r="G419" s="9" t="s">
        <v>655</v>
      </c>
      <c r="H419" s="9" t="s">
        <v>652</v>
      </c>
      <c r="J419" s="9" t="e">
        <f>MATCH($A419, 'Spells By School'!A:A, 0)</f>
        <v>#N/A</v>
      </c>
      <c r="K419" s="9" t="e">
        <f>MATCH($A419, 'Spells By School'!B:B, 0)</f>
        <v>#N/A</v>
      </c>
      <c r="L419" s="9" t="e">
        <f>MATCH($A419, 'Spells By School'!C:C, 0)</f>
        <v>#N/A</v>
      </c>
      <c r="M419" s="9" t="e">
        <f>MATCH($A419, 'Spells By School'!D:D, 0)</f>
        <v>#N/A</v>
      </c>
      <c r="N419" s="9">
        <f>MATCH($A419, 'Spells By School'!E:E, 0)</f>
        <v>9</v>
      </c>
      <c r="O419" s="9" t="e">
        <f>MATCH($A419, 'Spells By School'!F:F, 0)</f>
        <v>#N/A</v>
      </c>
      <c r="P419" s="9" t="e">
        <f ca="1">MATCH($A419, 'Spells By School'!G:G, 0)</f>
        <v>#N/A</v>
      </c>
      <c r="Q419" s="9" t="e">
        <f>MATCH($A419, 'Spells By School'!H:H, 0)</f>
        <v>#N/A</v>
      </c>
      <c r="R419" s="9" t="e">
        <f>MATCH($A419, 'Spells By School'!I:I, 0)</f>
        <v>#N/A</v>
      </c>
      <c r="S419" s="9" t="str">
        <f>IF(ISNA($J419), IF(ISNA($K419), IF(ISNA($L419), IF(ISNA($M419), IF(ISNA($N419), IF(ISNA($O419), IF(ISNA($P419), IF(ISNA($Q419), IF(ISNA($R419), "###error###", R$1),Q$1),P$1),O$1),N$1),M$1),L$1),K$1),J$1)</f>
        <v>Invocation</v>
      </c>
      <c r="T419" s="9" t="str">
        <f>IF(ISNA($J419), IF(ISNA($K419), IF(ISNA($L419), IF(ISNA($M419), IF(ISNA($N419), IF(ISNA($O419), IF(ISNA($P419), IF(ISNA($Q419), IF(ISNA($R419), "###error###", "WM"),"IL"),"NE"),"EN"),"EV"),"TR"),"DI"),"CO"),"AB")</f>
        <v>EV</v>
      </c>
      <c r="U419" s="9">
        <f>IF(ISNA($J419), IF(ISNA($K419), IF(ISNA($L419), IF(ISNA($M419), IF(ISNA($N419), IF(ISNA($O419), IF(ISNA($P419), IF(ISNA($Q419), IF(ISNA($R419), "###error###", MATCH(A419, 'Wand Mapping'!J:J,0)),MATCH(A419, 'Wand Mapping'!I:I,0)),MATCH(A419, 'Wand Mapping'!H:H,0)),MATCH(A419, 'Wand Mapping'!G:G,0)),MATCH(A419, 'Wand Mapping'!F:F,0)),MATCH(A419, 'Wand Mapping'!E:E,0)),MATCH(A419, 'Wand Mapping'!D:D,0)),MATCH(A419, 'Wand Mapping'!C:C,0)),MATCH(A419, 'Wand Mapping'!B:B,0))</f>
        <v>2</v>
      </c>
      <c r="V419" s="9" t="str">
        <f>INDEX('Wand Mapping'!K:K, U419)</f>
        <v>wand_ai_000</v>
      </c>
      <c r="W419" s="9" t="str">
        <f>_xlfn.CONCAT(V419, "_", T419)</f>
        <v>wand_ai_000_EV</v>
      </c>
      <c r="Z419" s="9" t="str">
        <f>IF(ISBLANK(X419), W419, X419)</f>
        <v>wand_ai_000_EV</v>
      </c>
    </row>
    <row r="420" spans="1:26">
      <c r="A420" s="9" t="s">
        <v>290</v>
      </c>
      <c r="B420" s="9" t="s">
        <v>1341</v>
      </c>
      <c r="C420" s="9">
        <v>9</v>
      </c>
      <c r="D420" s="9">
        <v>18</v>
      </c>
      <c r="E420" s="9" t="str">
        <f>_xlfn.CONCAT(B420, RIGHT(_xlfn.CONCAT("0", D420), 2))</f>
        <v>BZ-9C18</v>
      </c>
      <c r="F420" s="9" t="s">
        <v>1335</v>
      </c>
      <c r="G420" s="9" t="s">
        <v>655</v>
      </c>
      <c r="H420" s="9" t="s">
        <v>652</v>
      </c>
      <c r="J420" s="9" t="e">
        <f>MATCH($A420, 'Spells By School'!A:A, 0)</f>
        <v>#N/A</v>
      </c>
      <c r="K420" s="9" t="e">
        <f>MATCH($A420, 'Spells By School'!B:B, 0)</f>
        <v>#N/A</v>
      </c>
      <c r="L420" s="9" t="e">
        <f>MATCH($A420, 'Spells By School'!C:C, 0)</f>
        <v>#N/A</v>
      </c>
      <c r="M420" s="9">
        <f>MATCH($A420, 'Spells By School'!D:D, 0)</f>
        <v>61</v>
      </c>
      <c r="N420" s="9" t="e">
        <f>MATCH($A420, 'Spells By School'!E:E, 0)</f>
        <v>#N/A</v>
      </c>
      <c r="O420" s="9" t="e">
        <f>MATCH($A420, 'Spells By School'!F:F, 0)</f>
        <v>#N/A</v>
      </c>
      <c r="P420" s="9" t="e">
        <f ca="1">MATCH($A420, 'Spells By School'!G:G, 0)</f>
        <v>#N/A</v>
      </c>
      <c r="Q420" s="9" t="e">
        <f>MATCH($A420, 'Spells By School'!H:H, 0)</f>
        <v>#N/A</v>
      </c>
      <c r="R420" s="9" t="e">
        <f>MATCH($A420, 'Spells By School'!I:I, 0)</f>
        <v>#N/A</v>
      </c>
      <c r="S420" s="9" t="str">
        <f>IF(ISNA($J420), IF(ISNA($K420), IF(ISNA($L420), IF(ISNA($M420), IF(ISNA($N420), IF(ISNA($O420), IF(ISNA($P420), IF(ISNA($Q420), IF(ISNA($R420), "###error###", R$1),Q$1),P$1),O$1),N$1),M$1),L$1),K$1),J$1)</f>
        <v>Transmutation</v>
      </c>
      <c r="T420" s="9" t="str">
        <f>IF(ISNA($J420), IF(ISNA($K420), IF(ISNA($L420), IF(ISNA($M420), IF(ISNA($N420), IF(ISNA($O420), IF(ISNA($P420), IF(ISNA($Q420), IF(ISNA($R420), "###error###", "WM"),"IL"),"NE"),"EN"),"EV"),"TR"),"DI"),"CO"),"AB")</f>
        <v>TR</v>
      </c>
      <c r="U420" s="9">
        <f>IF(ISNA($J420), IF(ISNA($K420), IF(ISNA($L420), IF(ISNA($M420), IF(ISNA($N420), IF(ISNA($O420), IF(ISNA($P420), IF(ISNA($Q420), IF(ISNA($R420), "###error###", MATCH(A420, 'Wand Mapping'!J:J,0)),MATCH(A420, 'Wand Mapping'!I:I,0)),MATCH(A420, 'Wand Mapping'!H:H,0)),MATCH(A420, 'Wand Mapping'!G:G,0)),MATCH(A420, 'Wand Mapping'!F:F,0)),MATCH(A420, 'Wand Mapping'!E:E,0)),MATCH(A420, 'Wand Mapping'!D:D,0)),MATCH(A420, 'Wand Mapping'!C:C,0)),MATCH(A420, 'Wand Mapping'!B:B,0))</f>
        <v>48</v>
      </c>
      <c r="V420" s="9" t="str">
        <f>INDEX('Wand Mapping'!K:K, U420)</f>
        <v>wand_ai_460</v>
      </c>
      <c r="W420" s="9" t="str">
        <f>_xlfn.CONCAT(V420, "_", T420)</f>
        <v>wand_ai_460_TR</v>
      </c>
      <c r="Z420" s="9" t="str">
        <f>IF(ISBLANK(X420), W420, X420)</f>
        <v>wand_ai_460_TR</v>
      </c>
    </row>
    <row r="421" spans="1:26">
      <c r="A421" s="9" t="s">
        <v>179</v>
      </c>
      <c r="B421" s="9" t="s">
        <v>1342</v>
      </c>
      <c r="C421" s="9">
        <v>9</v>
      </c>
      <c r="D421" s="9">
        <v>18</v>
      </c>
      <c r="E421" s="9" t="str">
        <f>_xlfn.CONCAT(B421, RIGHT(_xlfn.CONCAT("0", D421), 2))</f>
        <v>BZ-9D18</v>
      </c>
      <c r="F421" s="9" t="s">
        <v>1336</v>
      </c>
      <c r="G421" s="9" t="s">
        <v>655</v>
      </c>
      <c r="H421" s="9" t="s">
        <v>652</v>
      </c>
      <c r="J421" s="9">
        <f>MATCH($A421, 'Spells By School'!A:A, 0)</f>
        <v>19</v>
      </c>
      <c r="K421" s="9" t="e">
        <f>MATCH($A421, 'Spells By School'!B:B, 0)</f>
        <v>#N/A</v>
      </c>
      <c r="L421" s="9" t="e">
        <f>MATCH($A421, 'Spells By School'!C:C, 0)</f>
        <v>#N/A</v>
      </c>
      <c r="M421" s="9" t="e">
        <f>MATCH($A421, 'Spells By School'!D:D, 0)</f>
        <v>#N/A</v>
      </c>
      <c r="N421" s="9" t="e">
        <f>MATCH($A421, 'Spells By School'!E:E, 0)</f>
        <v>#N/A</v>
      </c>
      <c r="O421" s="9" t="e">
        <f>MATCH($A421, 'Spells By School'!F:F, 0)</f>
        <v>#N/A</v>
      </c>
      <c r="P421" s="9" t="e">
        <f ca="1">MATCH($A421, 'Spells By School'!G:G, 0)</f>
        <v>#N/A</v>
      </c>
      <c r="Q421" s="9" t="e">
        <f>MATCH($A421, 'Spells By School'!H:H, 0)</f>
        <v>#N/A</v>
      </c>
      <c r="R421" s="9" t="e">
        <f>MATCH($A421, 'Spells By School'!I:I, 0)</f>
        <v>#N/A</v>
      </c>
      <c r="S421" s="9" t="str">
        <f>IF(ISNA($J421), IF(ISNA($K421), IF(ISNA($L421), IF(ISNA($M421), IF(ISNA($N421), IF(ISNA($O421), IF(ISNA($P421), IF(ISNA($Q421), IF(ISNA($R421), "###error###", R$1),Q$1),P$1),O$1),N$1),M$1),L$1),K$1),J$1)</f>
        <v>Abjuration</v>
      </c>
      <c r="T421" s="9" t="str">
        <f>IF(ISNA($J421), IF(ISNA($K421), IF(ISNA($L421), IF(ISNA($M421), IF(ISNA($N421), IF(ISNA($O421), IF(ISNA($P421), IF(ISNA($Q421), IF(ISNA($R421), "###error###", "WM"),"IL"),"NE"),"EN"),"EV"),"TR"),"DI"),"CO"),"AB")</f>
        <v>AB</v>
      </c>
      <c r="U421" s="9">
        <f>IF(ISNA($J421), IF(ISNA($K421), IF(ISNA($L421), IF(ISNA($M421), IF(ISNA($N421), IF(ISNA($O421), IF(ISNA($P421), IF(ISNA($Q421), IF(ISNA($R421), "###error###", MATCH(A421, 'Wand Mapping'!J:J,0)),MATCH(A421, 'Wand Mapping'!I:I,0)),MATCH(A421, 'Wand Mapping'!H:H,0)),MATCH(A421, 'Wand Mapping'!G:G,0)),MATCH(A421, 'Wand Mapping'!F:F,0)),MATCH(A421, 'Wand Mapping'!E:E,0)),MATCH(A421, 'Wand Mapping'!D:D,0)),MATCH(A421, 'Wand Mapping'!C:C,0)),MATCH(A421, 'Wand Mapping'!B:B,0))</f>
        <v>32</v>
      </c>
      <c r="V421" s="9" t="str">
        <f>INDEX('Wand Mapping'!K:K, U421)</f>
        <v>wand_ai_300</v>
      </c>
      <c r="W421" s="9" t="str">
        <f>_xlfn.CONCAT(V421, "_", T421)</f>
        <v>wand_ai_300_AB</v>
      </c>
      <c r="Z421" s="9" t="str">
        <f>IF(ISBLANK(X421), W421, X421)</f>
        <v>wand_ai_300_AB</v>
      </c>
    </row>
    <row r="422" spans="1:26">
      <c r="A422" s="9" t="s">
        <v>577</v>
      </c>
      <c r="B422" s="9" t="s">
        <v>1343</v>
      </c>
      <c r="C422" s="9">
        <v>9</v>
      </c>
      <c r="D422" s="9">
        <v>18</v>
      </c>
      <c r="E422" s="9" t="str">
        <f>_xlfn.CONCAT(B422, RIGHT(_xlfn.CONCAT("0", D422), 2))</f>
        <v>BZ-9E18</v>
      </c>
      <c r="F422" s="9" t="s">
        <v>1337</v>
      </c>
      <c r="G422" s="9" t="s">
        <v>655</v>
      </c>
      <c r="H422" s="9" t="s">
        <v>652</v>
      </c>
      <c r="J422" s="9" t="e">
        <f>MATCH($A422, 'Spells By School'!A:A, 0)</f>
        <v>#N/A</v>
      </c>
      <c r="K422" s="9" t="e">
        <f>MATCH($A422, 'Spells By School'!B:B, 0)</f>
        <v>#N/A</v>
      </c>
      <c r="L422" s="9" t="e">
        <f>MATCH($A422, 'Spells By School'!C:C, 0)</f>
        <v>#N/A</v>
      </c>
      <c r="M422" s="9" t="e">
        <f>MATCH($A422, 'Spells By School'!D:D, 0)</f>
        <v>#N/A</v>
      </c>
      <c r="N422" s="9">
        <f>MATCH($A422, 'Spells By School'!E:E, 0)</f>
        <v>8</v>
      </c>
      <c r="O422" s="9" t="e">
        <f>MATCH($A422, 'Spells By School'!F:F, 0)</f>
        <v>#N/A</v>
      </c>
      <c r="P422" s="9" t="e">
        <f ca="1">MATCH($A422, 'Spells By School'!G:G, 0)</f>
        <v>#N/A</v>
      </c>
      <c r="Q422" s="9" t="e">
        <f>MATCH($A422, 'Spells By School'!H:H, 0)</f>
        <v>#N/A</v>
      </c>
      <c r="R422" s="9" t="e">
        <f>MATCH($A422, 'Spells By School'!I:I, 0)</f>
        <v>#N/A</v>
      </c>
      <c r="S422" s="9" t="str">
        <f>IF(ISNA($J422), IF(ISNA($K422), IF(ISNA($L422), IF(ISNA($M422), IF(ISNA($N422), IF(ISNA($O422), IF(ISNA($P422), IF(ISNA($Q422), IF(ISNA($R422), "###error###", R$1),Q$1),P$1),O$1),N$1),M$1),L$1),K$1),J$1)</f>
        <v>Invocation</v>
      </c>
      <c r="T422" s="9" t="str">
        <f>IF(ISNA($J422), IF(ISNA($K422), IF(ISNA($L422), IF(ISNA($M422), IF(ISNA($N422), IF(ISNA($O422), IF(ISNA($P422), IF(ISNA($Q422), IF(ISNA($R422), "###error###", "WM"),"IL"),"NE"),"EN"),"EV"),"TR"),"DI"),"CO"),"AB")</f>
        <v>EV</v>
      </c>
      <c r="U422" s="9">
        <f>IF(ISNA($J422), IF(ISNA($K422), IF(ISNA($L422), IF(ISNA($M422), IF(ISNA($N422), IF(ISNA($O422), IF(ISNA($P422), IF(ISNA($Q422), IF(ISNA($R422), "###error###", MATCH(A422, 'Wand Mapping'!J:J,0)),MATCH(A422, 'Wand Mapping'!I:I,0)),MATCH(A422, 'Wand Mapping'!H:H,0)),MATCH(A422, 'Wand Mapping'!G:G,0)),MATCH(A422, 'Wand Mapping'!F:F,0)),MATCH(A422, 'Wand Mapping'!E:E,0)),MATCH(A422, 'Wand Mapping'!D:D,0)),MATCH(A422, 'Wand Mapping'!C:C,0)),MATCH(A422, 'Wand Mapping'!B:B,0))</f>
        <v>92</v>
      </c>
      <c r="V422" s="9" t="str">
        <f>INDEX('Wand Mapping'!K:K, U422)</f>
        <v>wand_ai_900</v>
      </c>
      <c r="W422" s="9" t="str">
        <f>_xlfn.CONCAT(V422, "_", T422)</f>
        <v>wand_ai_900_EV</v>
      </c>
      <c r="Z422" s="9" t="str">
        <f>IF(ISBLANK(X422), W422, X422)</f>
        <v>wand_ai_900_EV</v>
      </c>
    </row>
    <row r="423" spans="1:26">
      <c r="A423" s="9" t="s">
        <v>145</v>
      </c>
      <c r="B423" s="9" t="s">
        <v>1344</v>
      </c>
      <c r="C423" s="9">
        <v>9</v>
      </c>
      <c r="D423" s="9">
        <v>18</v>
      </c>
      <c r="E423" s="9" t="str">
        <f>_xlfn.CONCAT(B423, RIGHT(_xlfn.CONCAT("0", D423), 2))</f>
        <v>BZ-9F18</v>
      </c>
      <c r="F423" s="9" t="s">
        <v>1338</v>
      </c>
      <c r="G423" s="9" t="s">
        <v>655</v>
      </c>
      <c r="H423" s="9" t="s">
        <v>652</v>
      </c>
      <c r="J423" s="9" t="e">
        <f>MATCH($A423, 'Spells By School'!A:A, 0)</f>
        <v>#N/A</v>
      </c>
      <c r="K423" s="9">
        <f>MATCH($A423, 'Spells By School'!B:B, 0)</f>
        <v>95</v>
      </c>
      <c r="L423" s="9" t="e">
        <f>MATCH($A423, 'Spells By School'!C:C, 0)</f>
        <v>#N/A</v>
      </c>
      <c r="M423" s="9" t="e">
        <f>MATCH($A423, 'Spells By School'!D:D, 0)</f>
        <v>#N/A</v>
      </c>
      <c r="N423" s="9" t="e">
        <f>MATCH($A423, 'Spells By School'!E:E, 0)</f>
        <v>#N/A</v>
      </c>
      <c r="O423" s="9" t="e">
        <f>MATCH($A423, 'Spells By School'!F:F, 0)</f>
        <v>#N/A</v>
      </c>
      <c r="P423" s="9" t="e">
        <f ca="1">MATCH($A423, 'Spells By School'!G:G, 0)</f>
        <v>#N/A</v>
      </c>
      <c r="Q423" s="9" t="e">
        <f>MATCH($A423, 'Spells By School'!H:H, 0)</f>
        <v>#N/A</v>
      </c>
      <c r="R423" s="9" t="e">
        <f>MATCH($A423, 'Spells By School'!I:I, 0)</f>
        <v>#N/A</v>
      </c>
      <c r="S423" s="9" t="str">
        <f>IF(ISNA($J423), IF(ISNA($K423), IF(ISNA($L423), IF(ISNA($M423), IF(ISNA($N423), IF(ISNA($O423), IF(ISNA($P423), IF(ISNA($Q423), IF(ISNA($R423), "###error###", R$1),Q$1),P$1),O$1),N$1),M$1),L$1),K$1),J$1)</f>
        <v>Conjuration</v>
      </c>
      <c r="T423" s="9" t="str">
        <f>IF(ISNA($J423), IF(ISNA($K423), IF(ISNA($L423), IF(ISNA($M423), IF(ISNA($N423), IF(ISNA($O423), IF(ISNA($P423), IF(ISNA($Q423), IF(ISNA($R423), "###error###", "WM"),"IL"),"NE"),"EN"),"EV"),"TR"),"DI"),"CO"),"AB")</f>
        <v>CO</v>
      </c>
      <c r="U423" s="9">
        <f>IF(ISNA($J423), IF(ISNA($K423), IF(ISNA($L423), IF(ISNA($M423), IF(ISNA($N423), IF(ISNA($O423), IF(ISNA($P423), IF(ISNA($Q423), IF(ISNA($R423), "###error###", MATCH(A423, 'Wand Mapping'!J:J,0)),MATCH(A423, 'Wand Mapping'!I:I,0)),MATCH(A423, 'Wand Mapping'!H:H,0)),MATCH(A423, 'Wand Mapping'!G:G,0)),MATCH(A423, 'Wand Mapping'!F:F,0)),MATCH(A423, 'Wand Mapping'!E:E,0)),MATCH(A423, 'Wand Mapping'!D:D,0)),MATCH(A423, 'Wand Mapping'!C:C,0)),MATCH(A423, 'Wand Mapping'!B:B,0))</f>
        <v>26</v>
      </c>
      <c r="V423" s="9" t="str">
        <f>INDEX('Wand Mapping'!K:K, U423)</f>
        <v>wand_ai_240</v>
      </c>
      <c r="W423" s="9" t="str">
        <f>_xlfn.CONCAT(V423, "_", T423)</f>
        <v>wand_ai_240_CO</v>
      </c>
      <c r="Z423" s="9" t="str">
        <f>IF(ISBLANK(X423), W423, X423)</f>
        <v>wand_ai_240_CO</v>
      </c>
    </row>
    <row r="424" spans="1:26">
      <c r="A424" s="26" t="s">
        <v>169</v>
      </c>
      <c r="B424" s="9" t="s">
        <v>791</v>
      </c>
      <c r="C424" s="9">
        <v>10</v>
      </c>
      <c r="D424" s="9">
        <v>18</v>
      </c>
      <c r="E424" s="9" t="str">
        <f>_xlfn.CONCAT(B424, RIGHT(_xlfn.CONCAT("0", D424), 2))</f>
        <v>BZ-A018</v>
      </c>
      <c r="F424" s="9" t="s">
        <v>1362</v>
      </c>
      <c r="G424" s="9" t="s">
        <v>655</v>
      </c>
      <c r="H424" s="9" t="s">
        <v>652</v>
      </c>
      <c r="J424" s="9" t="e">
        <f>MATCH($A424, 'Spells By School'!A:A, 0)</f>
        <v>#N/A</v>
      </c>
      <c r="K424" s="9" t="e">
        <f>MATCH($A424, 'Spells By School'!B:B, 0)</f>
        <v>#N/A</v>
      </c>
      <c r="L424" s="9" t="e">
        <f>MATCH($A424, 'Spells By School'!C:C, 0)</f>
        <v>#N/A</v>
      </c>
      <c r="M424" s="9" t="e">
        <f>MATCH($A424, 'Spells By School'!D:D, 0)</f>
        <v>#N/A</v>
      </c>
      <c r="N424" s="9">
        <f>MATCH($A424, 'Spells By School'!E:E, 0)</f>
        <v>23</v>
      </c>
      <c r="O424" s="9" t="e">
        <f>MATCH($A424, 'Spells By School'!F:F, 0)</f>
        <v>#N/A</v>
      </c>
      <c r="P424" s="9" t="e">
        <f ca="1">MATCH($A424, 'Spells By School'!G:G, 0)</f>
        <v>#N/A</v>
      </c>
      <c r="Q424" s="9" t="e">
        <f>MATCH($A424, 'Spells By School'!H:H, 0)</f>
        <v>#N/A</v>
      </c>
      <c r="R424" s="9" t="e">
        <f>MATCH($A424, 'Spells By School'!I:I, 0)</f>
        <v>#N/A</v>
      </c>
      <c r="S424" s="9" t="str">
        <f>IF(ISNA($J424), IF(ISNA($K424), IF(ISNA($L424), IF(ISNA($M424), IF(ISNA($N424), IF(ISNA($O424), IF(ISNA($P424), IF(ISNA($Q424), IF(ISNA($R424), "###error###", R$1),Q$1),P$1),O$1),N$1),M$1),L$1),K$1),J$1)</f>
        <v>Invocation</v>
      </c>
      <c r="T424" s="9" t="str">
        <f>IF(ISNA($J424), IF(ISNA($K424), IF(ISNA($L424), IF(ISNA($M424), IF(ISNA($N424), IF(ISNA($O424), IF(ISNA($P424), IF(ISNA($Q424), IF(ISNA($R424), "###error###", "WM"),"IL"),"NE"),"EN"),"EV"),"TR"),"DI"),"CO"),"AB")</f>
        <v>EV</v>
      </c>
      <c r="U424" s="9">
        <f>IF(ISNA($J424), IF(ISNA($K424), IF(ISNA($L424), IF(ISNA($M424), IF(ISNA($N424), IF(ISNA($O424), IF(ISNA($P424), IF(ISNA($Q424), IF(ISNA($R424), "###error###", MATCH(A424, 'Wand Mapping'!J:J,0)),MATCH(A424, 'Wand Mapping'!I:I,0)),MATCH(A424, 'Wand Mapping'!H:H,0)),MATCH(A424, 'Wand Mapping'!G:G,0)),MATCH(A424, 'Wand Mapping'!F:F,0)),MATCH(A424, 'Wand Mapping'!E:E,0)),MATCH(A424, 'Wand Mapping'!D:D,0)),MATCH(A424, 'Wand Mapping'!C:C,0)),MATCH(A424, 'Wand Mapping'!B:B,0))</f>
        <v>30</v>
      </c>
      <c r="V424" s="9" t="str">
        <f>INDEX('Wand Mapping'!K:K, U424)</f>
        <v>wand_ai_280</v>
      </c>
      <c r="W424" s="9" t="str">
        <f>_xlfn.CONCAT(V424, "_", T424)</f>
        <v>wand_ai_280_EV</v>
      </c>
      <c r="Z424" s="9" t="str">
        <f>IF(ISBLANK(X424), W424, X424)</f>
        <v>wand_ai_280_EV</v>
      </c>
    </row>
    <row r="425" spans="1:26">
      <c r="A425" s="9" t="s">
        <v>434</v>
      </c>
      <c r="B425" s="9" t="s">
        <v>1345</v>
      </c>
      <c r="C425" s="9">
        <v>10</v>
      </c>
      <c r="D425" s="9">
        <v>18</v>
      </c>
      <c r="E425" s="9" t="str">
        <f>_xlfn.CONCAT(B425, RIGHT(_xlfn.CONCAT("0", D425), 2))</f>
        <v>BZ-A118</v>
      </c>
      <c r="F425" s="9" t="s">
        <v>1365</v>
      </c>
      <c r="G425" s="9" t="s">
        <v>655</v>
      </c>
      <c r="H425" s="9" t="s">
        <v>652</v>
      </c>
      <c r="J425" s="9">
        <f>MATCH($A425, 'Spells By School'!A:A, 0)</f>
        <v>27</v>
      </c>
      <c r="K425" s="9" t="e">
        <f>MATCH($A425, 'Spells By School'!B:B, 0)</f>
        <v>#N/A</v>
      </c>
      <c r="L425" s="9" t="e">
        <f>MATCH($A425, 'Spells By School'!C:C, 0)</f>
        <v>#N/A</v>
      </c>
      <c r="M425" s="9" t="e">
        <f>MATCH($A425, 'Spells By School'!D:D, 0)</f>
        <v>#N/A</v>
      </c>
      <c r="N425" s="9" t="e">
        <f>MATCH($A425, 'Spells By School'!E:E, 0)</f>
        <v>#N/A</v>
      </c>
      <c r="O425" s="9" t="e">
        <f>MATCH($A425, 'Spells By School'!F:F, 0)</f>
        <v>#N/A</v>
      </c>
      <c r="P425" s="9" t="e">
        <f ca="1">MATCH($A425, 'Spells By School'!G:G, 0)</f>
        <v>#N/A</v>
      </c>
      <c r="Q425" s="9" t="e">
        <f>MATCH($A425, 'Spells By School'!H:H, 0)</f>
        <v>#N/A</v>
      </c>
      <c r="R425" s="9" t="e">
        <f>MATCH($A425, 'Spells By School'!I:I, 0)</f>
        <v>#N/A</v>
      </c>
      <c r="S425" s="9" t="str">
        <f>IF(ISNA($J425), IF(ISNA($K425), IF(ISNA($L425), IF(ISNA($M425), IF(ISNA($N425), IF(ISNA($O425), IF(ISNA($P425), IF(ISNA($Q425), IF(ISNA($R425), "###error###", R$1),Q$1),P$1),O$1),N$1),M$1),L$1),K$1),J$1)</f>
        <v>Abjuration</v>
      </c>
      <c r="T425" s="9" t="str">
        <f>IF(ISNA($J425), IF(ISNA($K425), IF(ISNA($L425), IF(ISNA($M425), IF(ISNA($N425), IF(ISNA($O425), IF(ISNA($P425), IF(ISNA($Q425), IF(ISNA($R425), "###error###", "WM"),"IL"),"NE"),"EN"),"EV"),"TR"),"DI"),"CO"),"AB")</f>
        <v>AB</v>
      </c>
      <c r="U425" s="9">
        <f>IF(ISNA($J425), IF(ISNA($K425), IF(ISNA($L425), IF(ISNA($M425), IF(ISNA($N425), IF(ISNA($O425), IF(ISNA($P425), IF(ISNA($Q425), IF(ISNA($R425), "###error###", MATCH(A425, 'Wand Mapping'!J:J,0)),MATCH(A425, 'Wand Mapping'!I:I,0)),MATCH(A425, 'Wand Mapping'!H:H,0)),MATCH(A425, 'Wand Mapping'!G:G,0)),MATCH(A425, 'Wand Mapping'!F:F,0)),MATCH(A425, 'Wand Mapping'!E:E,0)),MATCH(A425, 'Wand Mapping'!D:D,0)),MATCH(A425, 'Wand Mapping'!C:C,0)),MATCH(A425, 'Wand Mapping'!B:B,0))</f>
        <v>71</v>
      </c>
      <c r="V425" s="9" t="str">
        <f>INDEX('Wand Mapping'!K:K, U425)</f>
        <v>wand_ai_690</v>
      </c>
      <c r="W425" s="9" t="str">
        <f>_xlfn.CONCAT(V425, "_", T425)</f>
        <v>wand_ai_690_AB</v>
      </c>
      <c r="Z425" s="9" t="str">
        <f>IF(ISBLANK(X425), W425, X425)</f>
        <v>wand_ai_690_AB</v>
      </c>
    </row>
    <row r="426" spans="1:26">
      <c r="A426" s="9" t="s">
        <v>489</v>
      </c>
      <c r="B426" s="9" t="s">
        <v>1346</v>
      </c>
      <c r="C426" s="9">
        <v>10</v>
      </c>
      <c r="D426" s="9">
        <v>18</v>
      </c>
      <c r="E426" s="9" t="str">
        <f>_xlfn.CONCAT(B426, RIGHT(_xlfn.CONCAT("0", D426), 2))</f>
        <v>BZ-A218</v>
      </c>
      <c r="F426" s="9" t="s">
        <v>1363</v>
      </c>
      <c r="G426" s="9" t="s">
        <v>655</v>
      </c>
      <c r="H426" s="9" t="s">
        <v>652</v>
      </c>
      <c r="J426" s="9" t="e">
        <f>MATCH($A426, 'Spells By School'!A:A, 0)</f>
        <v>#N/A</v>
      </c>
      <c r="K426" s="9" t="e">
        <f>MATCH($A426, 'Spells By School'!B:B, 0)</f>
        <v>#N/A</v>
      </c>
      <c r="L426" s="9" t="e">
        <f>MATCH($A426, 'Spells By School'!C:C, 0)</f>
        <v>#N/A</v>
      </c>
      <c r="M426" s="9" t="e">
        <f>MATCH($A426, 'Spells By School'!D:D, 0)</f>
        <v>#N/A</v>
      </c>
      <c r="N426" s="9">
        <f>MATCH($A426, 'Spells By School'!E:E, 0)</f>
        <v>21</v>
      </c>
      <c r="O426" s="9" t="e">
        <f>MATCH($A426, 'Spells By School'!F:F, 0)</f>
        <v>#N/A</v>
      </c>
      <c r="P426" s="9" t="e">
        <f ca="1">MATCH($A426, 'Spells By School'!G:G, 0)</f>
        <v>#N/A</v>
      </c>
      <c r="Q426" s="9" t="e">
        <f>MATCH($A426, 'Spells By School'!H:H, 0)</f>
        <v>#N/A</v>
      </c>
      <c r="R426" s="9" t="e">
        <f>MATCH($A426, 'Spells By School'!I:I, 0)</f>
        <v>#N/A</v>
      </c>
      <c r="S426" s="9" t="str">
        <f>IF(ISNA($J426), IF(ISNA($K426), IF(ISNA($L426), IF(ISNA($M426), IF(ISNA($N426), IF(ISNA($O426), IF(ISNA($P426), IF(ISNA($Q426), IF(ISNA($R426), "###error###", R$1),Q$1),P$1),O$1),N$1),M$1),L$1),K$1),J$1)</f>
        <v>Invocation</v>
      </c>
      <c r="T426" s="9" t="str">
        <f>IF(ISNA($J426), IF(ISNA($K426), IF(ISNA($L426), IF(ISNA($M426), IF(ISNA($N426), IF(ISNA($O426), IF(ISNA($P426), IF(ISNA($Q426), IF(ISNA($R426), "###error###", "WM"),"IL"),"NE"),"EN"),"EV"),"TR"),"DI"),"CO"),"AB")</f>
        <v>EV</v>
      </c>
      <c r="U426" s="9">
        <f>IF(ISNA($J426), IF(ISNA($K426), IF(ISNA($L426), IF(ISNA($M426), IF(ISNA($N426), IF(ISNA($O426), IF(ISNA($P426), IF(ISNA($Q426), IF(ISNA($R426), "###error###", MATCH(A426, 'Wand Mapping'!J:J,0)),MATCH(A426, 'Wand Mapping'!I:I,0)),MATCH(A426, 'Wand Mapping'!H:H,0)),MATCH(A426, 'Wand Mapping'!G:G,0)),MATCH(A426, 'Wand Mapping'!F:F,0)),MATCH(A426, 'Wand Mapping'!E:E,0)),MATCH(A426, 'Wand Mapping'!D:D,0)),MATCH(A426, 'Wand Mapping'!C:C,0)),MATCH(A426, 'Wand Mapping'!B:B,0))</f>
        <v>79</v>
      </c>
      <c r="V426" s="9" t="str">
        <f>INDEX('Wand Mapping'!K:K, U426)</f>
        <v>wand_ai_770</v>
      </c>
      <c r="W426" s="9" t="str">
        <f>_xlfn.CONCAT(V426, "_", T426)</f>
        <v>wand_ai_770_EV</v>
      </c>
      <c r="Z426" s="9" t="str">
        <f>IF(ISBLANK(X426), W426, X426)</f>
        <v>wand_ai_770_EV</v>
      </c>
    </row>
    <row r="427" spans="1:26">
      <c r="A427" s="9" t="s">
        <v>501</v>
      </c>
      <c r="B427" s="9" t="s">
        <v>1347</v>
      </c>
      <c r="C427" s="9">
        <v>10</v>
      </c>
      <c r="D427" s="9">
        <v>18</v>
      </c>
      <c r="E427" s="9" t="str">
        <f>_xlfn.CONCAT(B427, RIGHT(_xlfn.CONCAT("0", D427), 2))</f>
        <v>BZ-A318</v>
      </c>
      <c r="F427" s="9" t="s">
        <v>1366</v>
      </c>
      <c r="G427" s="9" t="s">
        <v>655</v>
      </c>
      <c r="H427" s="9" t="s">
        <v>652</v>
      </c>
      <c r="J427" s="9" t="e">
        <f>MATCH($A427, 'Spells By School'!A:A, 0)</f>
        <v>#N/A</v>
      </c>
      <c r="K427" s="9">
        <f>MATCH($A427, 'Spells By School'!B:B, 0)</f>
        <v>86</v>
      </c>
      <c r="L427" s="9" t="e">
        <f>MATCH($A427, 'Spells By School'!C:C, 0)</f>
        <v>#N/A</v>
      </c>
      <c r="M427" s="9" t="e">
        <f>MATCH($A427, 'Spells By School'!D:D, 0)</f>
        <v>#N/A</v>
      </c>
      <c r="N427" s="9" t="e">
        <f>MATCH($A427, 'Spells By School'!E:E, 0)</f>
        <v>#N/A</v>
      </c>
      <c r="O427" s="9" t="e">
        <f>MATCH($A427, 'Spells By School'!F:F, 0)</f>
        <v>#N/A</v>
      </c>
      <c r="P427" s="9" t="e">
        <f ca="1">MATCH($A427, 'Spells By School'!G:G, 0)</f>
        <v>#N/A</v>
      </c>
      <c r="Q427" s="9" t="e">
        <f>MATCH($A427, 'Spells By School'!H:H, 0)</f>
        <v>#N/A</v>
      </c>
      <c r="R427" s="9" t="e">
        <f>MATCH($A427, 'Spells By School'!I:I, 0)</f>
        <v>#N/A</v>
      </c>
      <c r="S427" s="9" t="str">
        <f>IF(ISNA($J427), IF(ISNA($K427), IF(ISNA($L427), IF(ISNA($M427), IF(ISNA($N427), IF(ISNA($O427), IF(ISNA($P427), IF(ISNA($Q427), IF(ISNA($R427), "###error###", R$1),Q$1),P$1),O$1),N$1),M$1),L$1),K$1),J$1)</f>
        <v>Conjuration</v>
      </c>
      <c r="T427" s="9" t="str">
        <f>IF(ISNA($J427), IF(ISNA($K427), IF(ISNA($L427), IF(ISNA($M427), IF(ISNA($N427), IF(ISNA($O427), IF(ISNA($P427), IF(ISNA($Q427), IF(ISNA($R427), "###error###", "WM"),"IL"),"NE"),"EN"),"EV"),"TR"),"DI"),"CO"),"AB")</f>
        <v>CO</v>
      </c>
      <c r="U427" s="9">
        <f>IF(ISNA($J427), IF(ISNA($K427), IF(ISNA($L427), IF(ISNA($M427), IF(ISNA($N427), IF(ISNA($O427), IF(ISNA($P427), IF(ISNA($Q427), IF(ISNA($R427), "###error###", MATCH(A427, 'Wand Mapping'!J:J,0)),MATCH(A427, 'Wand Mapping'!I:I,0)),MATCH(A427, 'Wand Mapping'!H:H,0)),MATCH(A427, 'Wand Mapping'!G:G,0)),MATCH(A427, 'Wand Mapping'!F:F,0)),MATCH(A427, 'Wand Mapping'!E:E,0)),MATCH(A427, 'Wand Mapping'!D:D,0)),MATCH(A427, 'Wand Mapping'!C:C,0)),MATCH(A427, 'Wand Mapping'!B:B,0))</f>
        <v>81</v>
      </c>
      <c r="V427" s="9" t="str">
        <f>INDEX('Wand Mapping'!K:K, U427)</f>
        <v>wand_ai_790</v>
      </c>
      <c r="W427" s="9" t="str">
        <f>_xlfn.CONCAT(V427, "_", T427)</f>
        <v>wand_ai_790_CO</v>
      </c>
      <c r="Z427" s="9" t="str">
        <f>IF(ISBLANK(X427), W427, X427)</f>
        <v>wand_ai_790_CO</v>
      </c>
    </row>
    <row r="428" spans="1:26">
      <c r="A428" s="9" t="s">
        <v>558</v>
      </c>
      <c r="B428" s="9" t="s">
        <v>1348</v>
      </c>
      <c r="C428" s="9">
        <v>10</v>
      </c>
      <c r="D428" s="9">
        <v>18</v>
      </c>
      <c r="E428" s="9" t="str">
        <f>_xlfn.CONCAT(B428, RIGHT(_xlfn.CONCAT("0", D428), 2))</f>
        <v>BZ-A418</v>
      </c>
      <c r="F428" s="9" t="s">
        <v>1367</v>
      </c>
      <c r="G428" s="9" t="s">
        <v>655</v>
      </c>
      <c r="H428" s="9" t="s">
        <v>652</v>
      </c>
      <c r="J428" s="9" t="e">
        <f>MATCH($A428, 'Spells By School'!A:A, 0)</f>
        <v>#N/A</v>
      </c>
      <c r="K428" s="9">
        <f>MATCH($A428, 'Spells By School'!B:B, 0)</f>
        <v>75</v>
      </c>
      <c r="L428" s="9" t="e">
        <f>MATCH($A428, 'Spells By School'!C:C, 0)</f>
        <v>#N/A</v>
      </c>
      <c r="M428" s="9" t="e">
        <f>MATCH($A428, 'Spells By School'!D:D, 0)</f>
        <v>#N/A</v>
      </c>
      <c r="N428" s="9" t="e">
        <f>MATCH($A428, 'Spells By School'!E:E, 0)</f>
        <v>#N/A</v>
      </c>
      <c r="O428" s="9" t="e">
        <f>MATCH($A428, 'Spells By School'!F:F, 0)</f>
        <v>#N/A</v>
      </c>
      <c r="P428" s="9" t="e">
        <f ca="1">MATCH($A428, 'Spells By School'!G:G, 0)</f>
        <v>#N/A</v>
      </c>
      <c r="Q428" s="9" t="e">
        <f>MATCH($A428, 'Spells By School'!H:H, 0)</f>
        <v>#N/A</v>
      </c>
      <c r="R428" s="9" t="e">
        <f>MATCH($A428, 'Spells By School'!I:I, 0)</f>
        <v>#N/A</v>
      </c>
      <c r="S428" s="9" t="str">
        <f>IF(ISNA($J428), IF(ISNA($K428), IF(ISNA($L428), IF(ISNA($M428), IF(ISNA($N428), IF(ISNA($O428), IF(ISNA($P428), IF(ISNA($Q428), IF(ISNA($R428), "###error###", R$1),Q$1),P$1),O$1),N$1),M$1),L$1),K$1),J$1)</f>
        <v>Conjuration</v>
      </c>
      <c r="T428" s="9" t="str">
        <f>IF(ISNA($J428), IF(ISNA($K428), IF(ISNA($L428), IF(ISNA($M428), IF(ISNA($N428), IF(ISNA($O428), IF(ISNA($P428), IF(ISNA($Q428), IF(ISNA($R428), "###error###", "WM"),"IL"),"NE"),"EN"),"EV"),"TR"),"DI"),"CO"),"AB")</f>
        <v>CO</v>
      </c>
      <c r="U428" s="9">
        <f>IF(ISNA($J428), IF(ISNA($K428), IF(ISNA($L428), IF(ISNA($M428), IF(ISNA($N428), IF(ISNA($O428), IF(ISNA($P428), IF(ISNA($Q428), IF(ISNA($R428), "###error###", MATCH(A428, 'Wand Mapping'!J:J,0)),MATCH(A428, 'Wand Mapping'!I:I,0)),MATCH(A428, 'Wand Mapping'!H:H,0)),MATCH(A428, 'Wand Mapping'!G:G,0)),MATCH(A428, 'Wand Mapping'!F:F,0)),MATCH(A428, 'Wand Mapping'!E:E,0)),MATCH(A428, 'Wand Mapping'!D:D,0)),MATCH(A428, 'Wand Mapping'!C:C,0)),MATCH(A428, 'Wand Mapping'!B:B,0))</f>
        <v>89</v>
      </c>
      <c r="V428" s="9" t="str">
        <f>INDEX('Wand Mapping'!K:K, U428)</f>
        <v>wand_ai_870</v>
      </c>
      <c r="W428" s="9" t="str">
        <f>_xlfn.CONCAT(V428, "_", T428)</f>
        <v>wand_ai_870_CO</v>
      </c>
      <c r="Z428" s="9" t="str">
        <f>IF(ISBLANK(X428), W428, X428)</f>
        <v>wand_ai_870_CO</v>
      </c>
    </row>
    <row r="429" spans="1:26">
      <c r="A429" s="9" t="s">
        <v>523</v>
      </c>
      <c r="B429" s="9" t="s">
        <v>1349</v>
      </c>
      <c r="C429" s="9">
        <v>10</v>
      </c>
      <c r="D429" s="9">
        <v>18</v>
      </c>
      <c r="E429" s="9" t="str">
        <f>_xlfn.CONCAT(B429, RIGHT(_xlfn.CONCAT("0", D429), 2))</f>
        <v>BZ-A518</v>
      </c>
      <c r="F429" s="9" t="s">
        <v>1364</v>
      </c>
      <c r="G429" s="9" t="s">
        <v>655</v>
      </c>
      <c r="H429" s="9" t="s">
        <v>652</v>
      </c>
      <c r="J429" s="9" t="e">
        <f>MATCH($A429, 'Spells By School'!A:A, 0)</f>
        <v>#N/A</v>
      </c>
      <c r="K429" s="9">
        <f>MATCH($A429, 'Spells By School'!B:B, 0)</f>
        <v>15</v>
      </c>
      <c r="L429" s="9" t="e">
        <f>MATCH($A429, 'Spells By School'!C:C, 0)</f>
        <v>#N/A</v>
      </c>
      <c r="M429" s="9" t="e">
        <f>MATCH($A429, 'Spells By School'!D:D, 0)</f>
        <v>#N/A</v>
      </c>
      <c r="N429" s="9" t="e">
        <f>MATCH($A429, 'Spells By School'!E:E, 0)</f>
        <v>#N/A</v>
      </c>
      <c r="O429" s="9" t="e">
        <f>MATCH($A429, 'Spells By School'!F:F, 0)</f>
        <v>#N/A</v>
      </c>
      <c r="P429" s="9" t="e">
        <f ca="1">MATCH($A429, 'Spells By School'!G:G, 0)</f>
        <v>#N/A</v>
      </c>
      <c r="Q429" s="9" t="e">
        <f>MATCH($A429, 'Spells By School'!H:H, 0)</f>
        <v>#N/A</v>
      </c>
      <c r="R429" s="9" t="e">
        <f>MATCH($A429, 'Spells By School'!I:I, 0)</f>
        <v>#N/A</v>
      </c>
      <c r="S429" s="9" t="str">
        <f>IF(ISNA($J429), IF(ISNA($K429), IF(ISNA($L429), IF(ISNA($M429), IF(ISNA($N429), IF(ISNA($O429), IF(ISNA($P429), IF(ISNA($Q429), IF(ISNA($R429), "###error###", R$1),Q$1),P$1),O$1),N$1),M$1),L$1),K$1),J$1)</f>
        <v>Conjuration</v>
      </c>
      <c r="T429" s="9" t="str">
        <f>IF(ISNA($J429), IF(ISNA($K429), IF(ISNA($L429), IF(ISNA($M429), IF(ISNA($N429), IF(ISNA($O429), IF(ISNA($P429), IF(ISNA($Q429), IF(ISNA($R429), "###error###", "WM"),"IL"),"NE"),"EN"),"EV"),"TR"),"DI"),"CO"),"AB")</f>
        <v>CO</v>
      </c>
      <c r="U429" s="9">
        <f>IF(ISNA($J429), IF(ISNA($K429), IF(ISNA($L429), IF(ISNA($M429), IF(ISNA($N429), IF(ISNA($O429), IF(ISNA($P429), IF(ISNA($Q429), IF(ISNA($R429), "###error###", MATCH(A429, 'Wand Mapping'!J:J,0)),MATCH(A429, 'Wand Mapping'!I:I,0)),MATCH(A429, 'Wand Mapping'!H:H,0)),MATCH(A429, 'Wand Mapping'!G:G,0)),MATCH(A429, 'Wand Mapping'!F:F,0)),MATCH(A429, 'Wand Mapping'!E:E,0)),MATCH(A429, 'Wand Mapping'!D:D,0)),MATCH(A429, 'Wand Mapping'!C:C,0)),MATCH(A429, 'Wand Mapping'!B:B,0))</f>
        <v>84</v>
      </c>
      <c r="V429" s="9" t="str">
        <f>INDEX('Wand Mapping'!K:K, U429)</f>
        <v>wand_ai_820</v>
      </c>
      <c r="W429" s="9" t="str">
        <f>_xlfn.CONCAT(V429, "_", T429)</f>
        <v>wand_ai_820_CO</v>
      </c>
      <c r="Z429" s="9" t="str">
        <f>IF(ISBLANK(X429), W429, X429)</f>
        <v>wand_ai_820_CO</v>
      </c>
    </row>
    <row r="430" spans="1:26">
      <c r="A430" s="9" t="s">
        <v>222</v>
      </c>
      <c r="B430" s="9" t="s">
        <v>1351</v>
      </c>
      <c r="C430" s="13" t="s">
        <v>1371</v>
      </c>
      <c r="D430" s="9">
        <v>18</v>
      </c>
      <c r="E430" s="9" t="str">
        <f>_xlfn.CONCAT(B430, RIGHT(_xlfn.CONCAT("0", D430), 2))</f>
        <v>BZ-A718</v>
      </c>
      <c r="F430" s="9" t="s">
        <v>1398</v>
      </c>
      <c r="G430" s="9" t="s">
        <v>655</v>
      </c>
      <c r="H430" s="9" t="s">
        <v>652</v>
      </c>
      <c r="J430" s="9" t="e">
        <f>MATCH($A430, 'Spells By School'!A:A, 0)</f>
        <v>#N/A</v>
      </c>
      <c r="K430" s="9">
        <f>MATCH($A430, 'Spells By School'!B:B, 0)</f>
        <v>73</v>
      </c>
      <c r="L430" s="9" t="e">
        <f>MATCH($A430, 'Spells By School'!C:C, 0)</f>
        <v>#N/A</v>
      </c>
      <c r="M430" s="9" t="e">
        <f>MATCH($A430, 'Spells By School'!D:D, 0)</f>
        <v>#N/A</v>
      </c>
      <c r="N430" s="9" t="e">
        <f>MATCH($A430, 'Spells By School'!E:E, 0)</f>
        <v>#N/A</v>
      </c>
      <c r="O430" s="9" t="e">
        <f>MATCH($A430, 'Spells By School'!F:F, 0)</f>
        <v>#N/A</v>
      </c>
      <c r="P430" s="9" t="e">
        <f ca="1">MATCH($A430, 'Spells By School'!G:G, 0)</f>
        <v>#N/A</v>
      </c>
      <c r="Q430" s="9" t="e">
        <f>MATCH($A430, 'Spells By School'!H:H, 0)</f>
        <v>#N/A</v>
      </c>
      <c r="R430" s="9" t="e">
        <f>MATCH($A430, 'Spells By School'!I:I, 0)</f>
        <v>#N/A</v>
      </c>
      <c r="S430" s="9" t="str">
        <f>IF(ISNA($J430), IF(ISNA($K430), IF(ISNA($L430), IF(ISNA($M430), IF(ISNA($N430), IF(ISNA($O430), IF(ISNA($P430), IF(ISNA($Q430), IF(ISNA($R430), "###error###", R$1),Q$1),P$1),O$1),N$1),M$1),L$1),K$1),J$1)</f>
        <v>Conjuration</v>
      </c>
      <c r="T430" s="9" t="str">
        <f>IF(ISNA($J430), IF(ISNA($K430), IF(ISNA($L430), IF(ISNA($M430), IF(ISNA($N430), IF(ISNA($O430), IF(ISNA($P430), IF(ISNA($Q430), IF(ISNA($R430), "###error###", "WM"),"IL"),"NE"),"EN"),"EV"),"TR"),"DI"),"CO"),"AB")</f>
        <v>CO</v>
      </c>
      <c r="U430" s="9">
        <f>IF(ISNA($J430), IF(ISNA($K430), IF(ISNA($L430), IF(ISNA($M430), IF(ISNA($N430), IF(ISNA($O430), IF(ISNA($P430), IF(ISNA($Q430), IF(ISNA($R430), "###error###", MATCH(A430, 'Wand Mapping'!J:J,0)),MATCH(A430, 'Wand Mapping'!I:I,0)),MATCH(A430, 'Wand Mapping'!H:H,0)),MATCH(A430, 'Wand Mapping'!G:G,0)),MATCH(A430, 'Wand Mapping'!F:F,0)),MATCH(A430, 'Wand Mapping'!E:E,0)),MATCH(A430, 'Wand Mapping'!D:D,0)),MATCH(A430, 'Wand Mapping'!C:C,0)),MATCH(A430, 'Wand Mapping'!B:B,0))</f>
        <v>39</v>
      </c>
      <c r="V430" s="9" t="str">
        <f>INDEX('Wand Mapping'!K:K, U430)</f>
        <v>wand_ai_370</v>
      </c>
      <c r="W430" s="9" t="str">
        <f>_xlfn.CONCAT(V430, "_", T430)</f>
        <v>wand_ai_370_CO</v>
      </c>
      <c r="Z430" s="9" t="str">
        <f>IF(ISBLANK(X430), W430, X430)</f>
        <v>wand_ai_370_CO</v>
      </c>
    </row>
    <row r="431" spans="1:26">
      <c r="A431" s="9" t="s">
        <v>29</v>
      </c>
      <c r="B431" s="9" t="s">
        <v>1352</v>
      </c>
      <c r="C431" s="13" t="s">
        <v>1371</v>
      </c>
      <c r="D431" s="9">
        <v>18</v>
      </c>
      <c r="E431" s="9" t="str">
        <f>_xlfn.CONCAT(B431, RIGHT(_xlfn.CONCAT("0", D431), 2))</f>
        <v>BZ-A818</v>
      </c>
      <c r="F431" s="9" t="s">
        <v>1399</v>
      </c>
      <c r="G431" s="9" t="s">
        <v>655</v>
      </c>
      <c r="H431" s="9" t="s">
        <v>652</v>
      </c>
      <c r="J431" s="9" t="e">
        <f>MATCH($A431, 'Spells By School'!A:A, 0)</f>
        <v>#N/A</v>
      </c>
      <c r="K431" s="9">
        <f>MATCH($A431, 'Spells By School'!B:B, 0)</f>
        <v>26</v>
      </c>
      <c r="L431" s="9" t="e">
        <f>MATCH($A431, 'Spells By School'!C:C, 0)</f>
        <v>#N/A</v>
      </c>
      <c r="M431" s="9" t="e">
        <f>MATCH($A431, 'Spells By School'!D:D, 0)</f>
        <v>#N/A</v>
      </c>
      <c r="N431" s="9" t="e">
        <f>MATCH($A431, 'Spells By School'!E:E, 0)</f>
        <v>#N/A</v>
      </c>
      <c r="O431" s="9" t="e">
        <f>MATCH($A431, 'Spells By School'!F:F, 0)</f>
        <v>#N/A</v>
      </c>
      <c r="P431" s="9" t="e">
        <f ca="1">MATCH($A431, 'Spells By School'!G:G, 0)</f>
        <v>#N/A</v>
      </c>
      <c r="Q431" s="9" t="e">
        <f>MATCH($A431, 'Spells By School'!H:H, 0)</f>
        <v>#N/A</v>
      </c>
      <c r="R431" s="9" t="e">
        <f>MATCH($A431, 'Spells By School'!I:I, 0)</f>
        <v>#N/A</v>
      </c>
      <c r="S431" s="9" t="str">
        <f>IF(ISNA($J431), IF(ISNA($K431), IF(ISNA($L431), IF(ISNA($M431), IF(ISNA($N431), IF(ISNA($O431), IF(ISNA($P431), IF(ISNA($Q431), IF(ISNA($R431), "###error###", R$1),Q$1),P$1),O$1),N$1),M$1),L$1),K$1),J$1)</f>
        <v>Conjuration</v>
      </c>
      <c r="T431" s="9" t="str">
        <f>IF(ISNA($J431), IF(ISNA($K431), IF(ISNA($L431), IF(ISNA($M431), IF(ISNA($N431), IF(ISNA($O431), IF(ISNA($P431), IF(ISNA($Q431), IF(ISNA($R431), "###error###", "WM"),"IL"),"NE"),"EN"),"EV"),"TR"),"DI"),"CO"),"AB")</f>
        <v>CO</v>
      </c>
      <c r="U431" s="9">
        <f>IF(ISNA($J431), IF(ISNA($K431), IF(ISNA($L431), IF(ISNA($M431), IF(ISNA($N431), IF(ISNA($O431), IF(ISNA($P431), IF(ISNA($Q431), IF(ISNA($R431), "###error###", MATCH(A431, 'Wand Mapping'!J:J,0)),MATCH(A431, 'Wand Mapping'!I:I,0)),MATCH(A431, 'Wand Mapping'!H:H,0)),MATCH(A431, 'Wand Mapping'!G:G,0)),MATCH(A431, 'Wand Mapping'!F:F,0)),MATCH(A431, 'Wand Mapping'!E:E,0)),MATCH(A431, 'Wand Mapping'!D:D,0)),MATCH(A431, 'Wand Mapping'!C:C,0)),MATCH(A431, 'Wand Mapping'!B:B,0))</f>
        <v>6</v>
      </c>
      <c r="V431" s="9" t="str">
        <f>INDEX('Wand Mapping'!K:K, U431)</f>
        <v>wand_ai_040</v>
      </c>
      <c r="W431" s="9" t="str">
        <f>_xlfn.CONCAT(V431, "_", T431)</f>
        <v>wand_ai_040_CO</v>
      </c>
      <c r="Z431" s="9" t="str">
        <f>IF(ISBLANK(X431), W431, X431)</f>
        <v>wand_ai_040_CO</v>
      </c>
    </row>
    <row r="432" spans="1:26">
      <c r="A432" s="9" t="s">
        <v>365</v>
      </c>
      <c r="B432" s="9" t="s">
        <v>1353</v>
      </c>
      <c r="C432" s="13" t="s">
        <v>1371</v>
      </c>
      <c r="D432" s="9">
        <v>18</v>
      </c>
      <c r="E432" s="9" t="str">
        <f>_xlfn.CONCAT(B432, RIGHT(_xlfn.CONCAT("0", D432), 2))</f>
        <v>BZ-A918</v>
      </c>
      <c r="F432" s="9" t="s">
        <v>1400</v>
      </c>
      <c r="G432" s="9" t="s">
        <v>655</v>
      </c>
      <c r="H432" s="9" t="s">
        <v>652</v>
      </c>
      <c r="J432" s="9" t="e">
        <f>MATCH($A432, 'Spells By School'!A:A, 0)</f>
        <v>#N/A</v>
      </c>
      <c r="K432" s="9">
        <f>MATCH($A432, 'Spells By School'!B:B, 0)</f>
        <v>39</v>
      </c>
      <c r="L432" s="9" t="e">
        <f>MATCH($A432, 'Spells By School'!C:C, 0)</f>
        <v>#N/A</v>
      </c>
      <c r="M432" s="9" t="e">
        <f>MATCH($A432, 'Spells By School'!D:D, 0)</f>
        <v>#N/A</v>
      </c>
      <c r="N432" s="9" t="e">
        <f>MATCH($A432, 'Spells By School'!E:E, 0)</f>
        <v>#N/A</v>
      </c>
      <c r="O432" s="9" t="e">
        <f>MATCH($A432, 'Spells By School'!F:F, 0)</f>
        <v>#N/A</v>
      </c>
      <c r="P432" s="9" t="e">
        <f ca="1">MATCH($A432, 'Spells By School'!G:G, 0)</f>
        <v>#N/A</v>
      </c>
      <c r="Q432" s="9" t="e">
        <f>MATCH($A432, 'Spells By School'!H:H, 0)</f>
        <v>#N/A</v>
      </c>
      <c r="R432" s="9" t="e">
        <f>MATCH($A432, 'Spells By School'!I:I, 0)</f>
        <v>#N/A</v>
      </c>
      <c r="S432" s="9" t="str">
        <f>IF(ISNA($J432), IF(ISNA($K432), IF(ISNA($L432), IF(ISNA($M432), IF(ISNA($N432), IF(ISNA($O432), IF(ISNA($P432), IF(ISNA($Q432), IF(ISNA($R432), "###error###", R$1),Q$1),P$1),O$1),N$1),M$1),L$1),K$1),J$1)</f>
        <v>Conjuration</v>
      </c>
      <c r="T432" s="9" t="str">
        <f>IF(ISNA($J432), IF(ISNA($K432), IF(ISNA($L432), IF(ISNA($M432), IF(ISNA($N432), IF(ISNA($O432), IF(ISNA($P432), IF(ISNA($Q432), IF(ISNA($R432), "###error###", "WM"),"IL"),"NE"),"EN"),"EV"),"TR"),"DI"),"CO"),"AB")</f>
        <v>CO</v>
      </c>
      <c r="U432" s="9">
        <f>IF(ISNA($J432), IF(ISNA($K432), IF(ISNA($L432), IF(ISNA($M432), IF(ISNA($N432), IF(ISNA($O432), IF(ISNA($P432), IF(ISNA($Q432), IF(ISNA($R432), "###error###", MATCH(A432, 'Wand Mapping'!J:J,0)),MATCH(A432, 'Wand Mapping'!I:I,0)),MATCH(A432, 'Wand Mapping'!H:H,0)),MATCH(A432, 'Wand Mapping'!G:G,0)),MATCH(A432, 'Wand Mapping'!F:F,0)),MATCH(A432, 'Wand Mapping'!E:E,0)),MATCH(A432, 'Wand Mapping'!D:D,0)),MATCH(A432, 'Wand Mapping'!C:C,0)),MATCH(A432, 'Wand Mapping'!B:B,0))</f>
        <v>60</v>
      </c>
      <c r="V432" s="9" t="str">
        <f>INDEX('Wand Mapping'!K:K, U432)</f>
        <v>wand_ai_580</v>
      </c>
      <c r="W432" s="9" t="str">
        <f>_xlfn.CONCAT(V432, "_", T432)</f>
        <v>wand_ai_580_CO</v>
      </c>
      <c r="Z432" s="9" t="str">
        <f>IF(ISBLANK(X432), W432, X432)</f>
        <v>wand_ai_580_CO</v>
      </c>
    </row>
    <row r="433" spans="1:59">
      <c r="A433" s="9" t="s">
        <v>503</v>
      </c>
      <c r="B433" s="9" t="s">
        <v>1354</v>
      </c>
      <c r="C433" s="13" t="s">
        <v>1371</v>
      </c>
      <c r="D433" s="9">
        <v>18</v>
      </c>
      <c r="E433" s="9" t="str">
        <f>_xlfn.CONCAT(B433, RIGHT(_xlfn.CONCAT("0", D433), 2))</f>
        <v>BZ-AA18</v>
      </c>
      <c r="F433" s="9" t="s">
        <v>1369</v>
      </c>
      <c r="G433" s="9" t="s">
        <v>655</v>
      </c>
      <c r="H433" s="9" t="s">
        <v>652</v>
      </c>
      <c r="J433" s="9" t="e">
        <f>MATCH($A433, 'Spells By School'!A:A, 0)</f>
        <v>#N/A</v>
      </c>
      <c r="K433" s="9" t="e">
        <f>MATCH($A433, 'Spells By School'!B:B, 0)</f>
        <v>#N/A</v>
      </c>
      <c r="L433" s="9" t="e">
        <f>MATCH($A433, 'Spells By School'!C:C, 0)</f>
        <v>#N/A</v>
      </c>
      <c r="M433" s="9" t="e">
        <f>MATCH($A433, 'Spells By School'!D:D, 0)</f>
        <v>#N/A</v>
      </c>
      <c r="N433" s="9">
        <f>MATCH($A433, 'Spells By School'!E:E, 0)</f>
        <v>33</v>
      </c>
      <c r="O433" s="9" t="e">
        <f>MATCH($A433, 'Spells By School'!F:F, 0)</f>
        <v>#N/A</v>
      </c>
      <c r="P433" s="9" t="e">
        <f ca="1">MATCH($A433, 'Spells By School'!G:G, 0)</f>
        <v>#N/A</v>
      </c>
      <c r="Q433" s="9" t="e">
        <f>MATCH($A433, 'Spells By School'!H:H, 0)</f>
        <v>#N/A</v>
      </c>
      <c r="R433" s="9" t="e">
        <f>MATCH($A433, 'Spells By School'!I:I, 0)</f>
        <v>#N/A</v>
      </c>
      <c r="S433" s="9" t="str">
        <f>IF(ISNA($J433), IF(ISNA($K433), IF(ISNA($L433), IF(ISNA($M433), IF(ISNA($N433), IF(ISNA($O433), IF(ISNA($P433), IF(ISNA($Q433), IF(ISNA($R433), "###error###", R$1),Q$1),P$1),O$1),N$1),M$1),L$1),K$1),J$1)</f>
        <v>Invocation</v>
      </c>
      <c r="T433" s="9" t="str">
        <f>IF(ISNA($J433), IF(ISNA($K433), IF(ISNA($L433), IF(ISNA($M433), IF(ISNA($N433), IF(ISNA($O433), IF(ISNA($P433), IF(ISNA($Q433), IF(ISNA($R433), "###error###", "WM"),"IL"),"NE"),"EN"),"EV"),"TR"),"DI"),"CO"),"AB")</f>
        <v>EV</v>
      </c>
      <c r="U433" s="9">
        <f>IF(ISNA($J433), IF(ISNA($K433), IF(ISNA($L433), IF(ISNA($M433), IF(ISNA($N433), IF(ISNA($O433), IF(ISNA($P433), IF(ISNA($Q433), IF(ISNA($R433), "###error###", MATCH(A433, 'Wand Mapping'!J:J,0)),MATCH(A433, 'Wand Mapping'!I:I,0)),MATCH(A433, 'Wand Mapping'!H:H,0)),MATCH(A433, 'Wand Mapping'!G:G,0)),MATCH(A433, 'Wand Mapping'!F:F,0)),MATCH(A433, 'Wand Mapping'!E:E,0)),MATCH(A433, 'Wand Mapping'!D:D,0)),MATCH(A433, 'Wand Mapping'!C:C,0)),MATCH(A433, 'Wand Mapping'!B:B,0))</f>
        <v>81</v>
      </c>
      <c r="V433" s="9" t="str">
        <f>INDEX('Wand Mapping'!K:K, U433)</f>
        <v>wand_ai_790</v>
      </c>
      <c r="W433" s="9" t="str">
        <f>_xlfn.CONCAT(V433, "_", T433)</f>
        <v>wand_ai_790_EV</v>
      </c>
      <c r="Z433" s="9" t="str">
        <f>IF(ISBLANK(X433), W433, X433)</f>
        <v>wand_ai_790_EV</v>
      </c>
    </row>
    <row r="434" spans="1:59">
      <c r="A434" s="9" t="s">
        <v>515</v>
      </c>
      <c r="B434" s="9" t="s">
        <v>1355</v>
      </c>
      <c r="C434" s="13" t="s">
        <v>1371</v>
      </c>
      <c r="D434" s="9">
        <v>18</v>
      </c>
      <c r="E434" s="9" t="str">
        <f>_xlfn.CONCAT(B434, RIGHT(_xlfn.CONCAT("0", D434), 2))</f>
        <v>BZ-AB18</v>
      </c>
      <c r="F434" s="9" t="s">
        <v>1401</v>
      </c>
      <c r="G434" s="9" t="s">
        <v>655</v>
      </c>
      <c r="H434" s="9" t="s">
        <v>652</v>
      </c>
      <c r="J434" s="9" t="e">
        <f>MATCH($A434, 'Spells By School'!A:A, 0)</f>
        <v>#N/A</v>
      </c>
      <c r="K434" s="9">
        <f>MATCH($A434, 'Spells By School'!B:B, 0)</f>
        <v>76</v>
      </c>
      <c r="L434" s="9" t="e">
        <f>MATCH($A434, 'Spells By School'!C:C, 0)</f>
        <v>#N/A</v>
      </c>
      <c r="M434" s="9" t="e">
        <f>MATCH($A434, 'Spells By School'!D:D, 0)</f>
        <v>#N/A</v>
      </c>
      <c r="N434" s="9" t="e">
        <f>MATCH($A434, 'Spells By School'!E:E, 0)</f>
        <v>#N/A</v>
      </c>
      <c r="O434" s="9" t="e">
        <f>MATCH($A434, 'Spells By School'!F:F, 0)</f>
        <v>#N/A</v>
      </c>
      <c r="P434" s="9" t="e">
        <f ca="1">MATCH($A434, 'Spells By School'!G:G, 0)</f>
        <v>#N/A</v>
      </c>
      <c r="Q434" s="9" t="e">
        <f>MATCH($A434, 'Spells By School'!H:H, 0)</f>
        <v>#N/A</v>
      </c>
      <c r="R434" s="9" t="e">
        <f>MATCH($A434, 'Spells By School'!I:I, 0)</f>
        <v>#N/A</v>
      </c>
      <c r="S434" s="9" t="str">
        <f>IF(ISNA($J434), IF(ISNA($K434), IF(ISNA($L434), IF(ISNA($M434), IF(ISNA($N434), IF(ISNA($O434), IF(ISNA($P434), IF(ISNA($Q434), IF(ISNA($R434), "###error###", R$1),Q$1),P$1),O$1),N$1),M$1),L$1),K$1),J$1)</f>
        <v>Conjuration</v>
      </c>
      <c r="T434" s="9" t="str">
        <f>IF(ISNA($J434), IF(ISNA($K434), IF(ISNA($L434), IF(ISNA($M434), IF(ISNA($N434), IF(ISNA($O434), IF(ISNA($P434), IF(ISNA($Q434), IF(ISNA($R434), "###error###", "WM"),"IL"),"NE"),"EN"),"EV"),"TR"),"DI"),"CO"),"AB")</f>
        <v>CO</v>
      </c>
      <c r="U434" s="9">
        <f>IF(ISNA($J434), IF(ISNA($K434), IF(ISNA($L434), IF(ISNA($M434), IF(ISNA($N434), IF(ISNA($O434), IF(ISNA($P434), IF(ISNA($Q434), IF(ISNA($R434), "###error###", MATCH(A434, 'Wand Mapping'!J:J,0)),MATCH(A434, 'Wand Mapping'!I:I,0)),MATCH(A434, 'Wand Mapping'!H:H,0)),MATCH(A434, 'Wand Mapping'!G:G,0)),MATCH(A434, 'Wand Mapping'!F:F,0)),MATCH(A434, 'Wand Mapping'!E:E,0)),MATCH(A434, 'Wand Mapping'!D:D,0)),MATCH(A434, 'Wand Mapping'!C:C,0)),MATCH(A434, 'Wand Mapping'!B:B,0))</f>
        <v>83</v>
      </c>
      <c r="V434" s="9" t="str">
        <f>INDEX('Wand Mapping'!K:K, U434)</f>
        <v>wand_ai_810</v>
      </c>
      <c r="W434" s="9" t="str">
        <f>_xlfn.CONCAT(V434, "_", T434)</f>
        <v>wand_ai_810_CO</v>
      </c>
      <c r="Z434" s="9" t="str">
        <f>IF(ISBLANK(X434), W434, X434)</f>
        <v>wand_ai_810_CO</v>
      </c>
    </row>
    <row r="435" spans="1:59">
      <c r="A435" s="9" t="s">
        <v>322</v>
      </c>
      <c r="B435" s="9" t="s">
        <v>1356</v>
      </c>
      <c r="C435" s="13" t="s">
        <v>1371</v>
      </c>
      <c r="D435" s="9">
        <v>18</v>
      </c>
      <c r="E435" s="9" t="str">
        <f>_xlfn.CONCAT(B435, RIGHT(_xlfn.CONCAT("0", D435), 2))</f>
        <v>BZ-AC18</v>
      </c>
      <c r="F435" s="9" t="s">
        <v>1402</v>
      </c>
      <c r="G435" s="9" t="s">
        <v>655</v>
      </c>
      <c r="H435" s="9" t="s">
        <v>652</v>
      </c>
      <c r="J435" s="9" t="e">
        <f>MATCH($A435, 'Spells By School'!A:A, 0)</f>
        <v>#N/A</v>
      </c>
      <c r="K435" s="9">
        <f>MATCH($A435, 'Spells By School'!B:B, 0)</f>
        <v>79</v>
      </c>
      <c r="L435" s="9" t="e">
        <f>MATCH($A435, 'Spells By School'!C:C, 0)</f>
        <v>#N/A</v>
      </c>
      <c r="M435" s="9" t="e">
        <f>MATCH($A435, 'Spells By School'!D:D, 0)</f>
        <v>#N/A</v>
      </c>
      <c r="N435" s="9" t="e">
        <f>MATCH($A435, 'Spells By School'!E:E, 0)</f>
        <v>#N/A</v>
      </c>
      <c r="O435" s="9" t="e">
        <f>MATCH($A435, 'Spells By School'!F:F, 0)</f>
        <v>#N/A</v>
      </c>
      <c r="P435" s="9" t="e">
        <f ca="1">MATCH($A435, 'Spells By School'!G:G, 0)</f>
        <v>#N/A</v>
      </c>
      <c r="Q435" s="9" t="e">
        <f>MATCH($A435, 'Spells By School'!H:H, 0)</f>
        <v>#N/A</v>
      </c>
      <c r="R435" s="9" t="e">
        <f>MATCH($A435, 'Spells By School'!I:I, 0)</f>
        <v>#N/A</v>
      </c>
      <c r="S435" s="9" t="str">
        <f>IF(ISNA($J435), IF(ISNA($K435), IF(ISNA($L435), IF(ISNA($M435), IF(ISNA($N435), IF(ISNA($O435), IF(ISNA($P435), IF(ISNA($Q435), IF(ISNA($R435), "###error###", R$1),Q$1),P$1),O$1),N$1),M$1),L$1),K$1),J$1)</f>
        <v>Conjuration</v>
      </c>
      <c r="T435" s="9" t="str">
        <f>IF(ISNA($J435), IF(ISNA($K435), IF(ISNA($L435), IF(ISNA($M435), IF(ISNA($N435), IF(ISNA($O435), IF(ISNA($P435), IF(ISNA($Q435), IF(ISNA($R435), "###error###", "WM"),"IL"),"NE"),"EN"),"EV"),"TR"),"DI"),"CO"),"AB")</f>
        <v>CO</v>
      </c>
      <c r="U435" s="9">
        <f>IF(ISNA($J435), IF(ISNA($K435), IF(ISNA($L435), IF(ISNA($M435), IF(ISNA($N435), IF(ISNA($O435), IF(ISNA($P435), IF(ISNA($Q435), IF(ISNA($R435), "###error###", MATCH(A435, 'Wand Mapping'!J:J,0)),MATCH(A435, 'Wand Mapping'!I:I,0)),MATCH(A435, 'Wand Mapping'!H:H,0)),MATCH(A435, 'Wand Mapping'!G:G,0)),MATCH(A435, 'Wand Mapping'!F:F,0)),MATCH(A435, 'Wand Mapping'!E:E,0)),MATCH(A435, 'Wand Mapping'!D:D,0)),MATCH(A435, 'Wand Mapping'!C:C,0)),MATCH(A435, 'Wand Mapping'!B:B,0))</f>
        <v>53</v>
      </c>
      <c r="V435" s="9" t="str">
        <f>INDEX('Wand Mapping'!K:K, U435)</f>
        <v>wand_ai_510</v>
      </c>
      <c r="W435" s="9" t="str">
        <f>_xlfn.CONCAT(V435, "_", T435)</f>
        <v>wand_ai_510_CO</v>
      </c>
      <c r="Z435" s="9" t="str">
        <f>IF(ISBLANK(X435), W435, X435)</f>
        <v>wand_ai_510_CO</v>
      </c>
    </row>
    <row r="436" spans="1:59">
      <c r="A436" s="9" t="s">
        <v>559</v>
      </c>
      <c r="B436" s="9" t="s">
        <v>1357</v>
      </c>
      <c r="C436" s="13" t="s">
        <v>1371</v>
      </c>
      <c r="D436" s="9">
        <v>18</v>
      </c>
      <c r="E436" s="9" t="str">
        <f>_xlfn.CONCAT(B436, RIGHT(_xlfn.CONCAT("0", D436), 2))</f>
        <v>BZ-AD18</v>
      </c>
      <c r="F436" s="9" t="s">
        <v>1403</v>
      </c>
      <c r="G436" s="9" t="s">
        <v>655</v>
      </c>
      <c r="H436" s="9" t="s">
        <v>652</v>
      </c>
      <c r="J436" s="9" t="e">
        <f>MATCH($A436, 'Spells By School'!A:A, 0)</f>
        <v>#N/A</v>
      </c>
      <c r="K436" s="9" t="e">
        <f>MATCH($A436, 'Spells By School'!B:B, 0)</f>
        <v>#N/A</v>
      </c>
      <c r="L436" s="9" t="e">
        <f>MATCH($A436, 'Spells By School'!C:C, 0)</f>
        <v>#N/A</v>
      </c>
      <c r="M436" s="9">
        <f>MATCH($A436, 'Spells By School'!D:D, 0)</f>
        <v>38</v>
      </c>
      <c r="N436" s="9" t="e">
        <f>MATCH($A436, 'Spells By School'!E:E, 0)</f>
        <v>#N/A</v>
      </c>
      <c r="O436" s="9" t="e">
        <f>MATCH($A436, 'Spells By School'!F:F, 0)</f>
        <v>#N/A</v>
      </c>
      <c r="P436" s="9" t="e">
        <f ca="1">MATCH($A436, 'Spells By School'!G:G, 0)</f>
        <v>#N/A</v>
      </c>
      <c r="Q436" s="9" t="e">
        <f>MATCH($A436, 'Spells By School'!H:H, 0)</f>
        <v>#N/A</v>
      </c>
      <c r="R436" s="9" t="e">
        <f>MATCH($A436, 'Spells By School'!I:I, 0)</f>
        <v>#N/A</v>
      </c>
      <c r="S436" s="9" t="str">
        <f>IF(ISNA($J436), IF(ISNA($K436), IF(ISNA($L436), IF(ISNA($M436), IF(ISNA($N436), IF(ISNA($O436), IF(ISNA($P436), IF(ISNA($Q436), IF(ISNA($R436), "###error###", R$1),Q$1),P$1),O$1),N$1),M$1),L$1),K$1),J$1)</f>
        <v>Transmutation</v>
      </c>
      <c r="T436" s="9" t="str">
        <f>IF(ISNA($J436), IF(ISNA($K436), IF(ISNA($L436), IF(ISNA($M436), IF(ISNA($N436), IF(ISNA($O436), IF(ISNA($P436), IF(ISNA($Q436), IF(ISNA($R436), "###error###", "WM"),"IL"),"NE"),"EN"),"EV"),"TR"),"DI"),"CO"),"AB")</f>
        <v>TR</v>
      </c>
      <c r="U436" s="9">
        <f>IF(ISNA($J436), IF(ISNA($K436), IF(ISNA($L436), IF(ISNA($M436), IF(ISNA($N436), IF(ISNA($O436), IF(ISNA($P436), IF(ISNA($Q436), IF(ISNA($R436), "###error###", MATCH(A436, 'Wand Mapping'!J:J,0)),MATCH(A436, 'Wand Mapping'!I:I,0)),MATCH(A436, 'Wand Mapping'!H:H,0)),MATCH(A436, 'Wand Mapping'!G:G,0)),MATCH(A436, 'Wand Mapping'!F:F,0)),MATCH(A436, 'Wand Mapping'!E:E,0)),MATCH(A436, 'Wand Mapping'!D:D,0)),MATCH(A436, 'Wand Mapping'!C:C,0)),MATCH(A436, 'Wand Mapping'!B:B,0))</f>
        <v>89</v>
      </c>
      <c r="V436" s="9" t="str">
        <f>INDEX('Wand Mapping'!K:K, U436)</f>
        <v>wand_ai_870</v>
      </c>
      <c r="W436" s="9" t="str">
        <f>_xlfn.CONCAT(V436, "_", T436)</f>
        <v>wand_ai_870_TR</v>
      </c>
      <c r="Z436" s="9" t="str">
        <f>IF(ISBLANK(X436), W436, X436)</f>
        <v>wand_ai_870_TR</v>
      </c>
    </row>
    <row r="437" spans="1:59">
      <c r="A437" s="9" t="s">
        <v>245</v>
      </c>
      <c r="B437" s="9" t="s">
        <v>1358</v>
      </c>
      <c r="C437" s="13" t="s">
        <v>1371</v>
      </c>
      <c r="D437" s="9">
        <v>18</v>
      </c>
      <c r="E437" s="9" t="str">
        <f>_xlfn.CONCAT(B437, RIGHT(_xlfn.CONCAT("0", D437), 2))</f>
        <v>BZ-AE18</v>
      </c>
      <c r="F437" s="9" t="s">
        <v>1404</v>
      </c>
      <c r="G437" s="9" t="s">
        <v>655</v>
      </c>
      <c r="H437" s="9" t="s">
        <v>652</v>
      </c>
      <c r="J437" s="9" t="e">
        <f>MATCH($A437, 'Spells By School'!A:A, 0)</f>
        <v>#N/A</v>
      </c>
      <c r="K437" s="9" t="e">
        <f>MATCH($A437, 'Spells By School'!B:B, 0)</f>
        <v>#N/A</v>
      </c>
      <c r="L437" s="9" t="e">
        <f>MATCH($A437, 'Spells By School'!C:C, 0)</f>
        <v>#N/A</v>
      </c>
      <c r="M437" s="9" t="e">
        <f>MATCH($A437, 'Spells By School'!D:D, 0)</f>
        <v>#N/A</v>
      </c>
      <c r="N437" s="9">
        <f>MATCH($A437, 'Spells By School'!E:E, 0)</f>
        <v>5</v>
      </c>
      <c r="O437" s="9" t="e">
        <f>MATCH($A437, 'Spells By School'!F:F, 0)</f>
        <v>#N/A</v>
      </c>
      <c r="P437" s="9" t="e">
        <f ca="1">MATCH($A437, 'Spells By School'!G:G, 0)</f>
        <v>#N/A</v>
      </c>
      <c r="Q437" s="9" t="e">
        <f>MATCH($A437, 'Spells By School'!H:H, 0)</f>
        <v>#N/A</v>
      </c>
      <c r="R437" s="9" t="e">
        <f>MATCH($A437, 'Spells By School'!I:I, 0)</f>
        <v>#N/A</v>
      </c>
      <c r="S437" s="9" t="str">
        <f>IF(ISNA($J437), IF(ISNA($K437), IF(ISNA($L437), IF(ISNA($M437), IF(ISNA($N437), IF(ISNA($O437), IF(ISNA($P437), IF(ISNA($Q437), IF(ISNA($R437), "###error###", R$1),Q$1),P$1),O$1),N$1),M$1),L$1),K$1),J$1)</f>
        <v>Invocation</v>
      </c>
      <c r="T437" s="9" t="str">
        <f>IF(ISNA($J437), IF(ISNA($K437), IF(ISNA($L437), IF(ISNA($M437), IF(ISNA($N437), IF(ISNA($O437), IF(ISNA($P437), IF(ISNA($Q437), IF(ISNA($R437), "###error###", "WM"),"IL"),"NE"),"EN"),"EV"),"TR"),"DI"),"CO"),"AB")</f>
        <v>EV</v>
      </c>
      <c r="U437" s="9">
        <f>IF(ISNA($J437), IF(ISNA($K437), IF(ISNA($L437), IF(ISNA($M437), IF(ISNA($N437), IF(ISNA($O437), IF(ISNA($P437), IF(ISNA($Q437), IF(ISNA($R437), "###error###", MATCH(A437, 'Wand Mapping'!J:J,0)),MATCH(A437, 'Wand Mapping'!I:I,0)),MATCH(A437, 'Wand Mapping'!H:H,0)),MATCH(A437, 'Wand Mapping'!G:G,0)),MATCH(A437, 'Wand Mapping'!F:F,0)),MATCH(A437, 'Wand Mapping'!E:E,0)),MATCH(A437, 'Wand Mapping'!D:D,0)),MATCH(A437, 'Wand Mapping'!C:C,0)),MATCH(A437, 'Wand Mapping'!B:B,0))</f>
        <v>42</v>
      </c>
      <c r="V437" s="9" t="str">
        <f>INDEX('Wand Mapping'!K:K, U437)</f>
        <v>wand_ai_400</v>
      </c>
      <c r="W437" s="9" t="str">
        <f>_xlfn.CONCAT(V437, "_", T437)</f>
        <v>wand_ai_400_EV</v>
      </c>
      <c r="Z437" s="9" t="str">
        <f>IF(ISBLANK(X437), W437, X437)</f>
        <v>wand_ai_400_EV</v>
      </c>
    </row>
    <row r="438" spans="1:59">
      <c r="A438" s="9" t="s">
        <v>205</v>
      </c>
      <c r="B438" s="9" t="s">
        <v>1359</v>
      </c>
      <c r="C438" s="13" t="s">
        <v>1371</v>
      </c>
      <c r="D438" s="9">
        <v>18</v>
      </c>
      <c r="E438" s="9" t="str">
        <f>_xlfn.CONCAT(B438, RIGHT(_xlfn.CONCAT("0", D438), 2))</f>
        <v>BZ-AF18</v>
      </c>
      <c r="F438" s="9" t="s">
        <v>1405</v>
      </c>
      <c r="G438" s="9" t="s">
        <v>655</v>
      </c>
      <c r="H438" s="9" t="s">
        <v>652</v>
      </c>
      <c r="J438" s="9" t="e">
        <f>MATCH($A438, 'Spells By School'!A:A, 0)</f>
        <v>#N/A</v>
      </c>
      <c r="K438" s="9" t="e">
        <f>MATCH($A438, 'Spells By School'!B:B, 0)</f>
        <v>#N/A</v>
      </c>
      <c r="L438" s="9" t="e">
        <f>MATCH($A438, 'Spells By School'!C:C, 0)</f>
        <v>#N/A</v>
      </c>
      <c r="M438" s="9">
        <f>MATCH($A438, 'Spells By School'!D:D, 0)</f>
        <v>28</v>
      </c>
      <c r="N438" s="9" t="e">
        <f>MATCH($A438, 'Spells By School'!E:E, 0)</f>
        <v>#N/A</v>
      </c>
      <c r="O438" s="9" t="e">
        <f>MATCH($A438, 'Spells By School'!F:F, 0)</f>
        <v>#N/A</v>
      </c>
      <c r="P438" s="9" t="e">
        <f ca="1">MATCH($A438, 'Spells By School'!G:G, 0)</f>
        <v>#N/A</v>
      </c>
      <c r="Q438" s="9" t="e">
        <f>MATCH($A438, 'Spells By School'!H:H, 0)</f>
        <v>#N/A</v>
      </c>
      <c r="R438" s="9" t="e">
        <f>MATCH($A438, 'Spells By School'!I:I, 0)</f>
        <v>#N/A</v>
      </c>
      <c r="S438" s="9" t="str">
        <f>IF(ISNA($J438), IF(ISNA($K438), IF(ISNA($L438), IF(ISNA($M438), IF(ISNA($N438), IF(ISNA($O438), IF(ISNA($P438), IF(ISNA($Q438), IF(ISNA($R438), "###error###", R$1),Q$1),P$1),O$1),N$1),M$1),L$1),K$1),J$1)</f>
        <v>Transmutation</v>
      </c>
      <c r="T438" s="9" t="str">
        <f>IF(ISNA($J438), IF(ISNA($K438), IF(ISNA($L438), IF(ISNA($M438), IF(ISNA($N438), IF(ISNA($O438), IF(ISNA($P438), IF(ISNA($Q438), IF(ISNA($R438), "###error###", "WM"),"IL"),"NE"),"EN"),"EV"),"TR"),"DI"),"CO"),"AB")</f>
        <v>TR</v>
      </c>
      <c r="U438" s="9">
        <f>IF(ISNA($J438), IF(ISNA($K438), IF(ISNA($L438), IF(ISNA($M438), IF(ISNA($N438), IF(ISNA($O438), IF(ISNA($P438), IF(ISNA($Q438), IF(ISNA($R438), "###error###", MATCH(A438, 'Wand Mapping'!J:J,0)),MATCH(A438, 'Wand Mapping'!I:I,0)),MATCH(A438, 'Wand Mapping'!H:H,0)),MATCH(A438, 'Wand Mapping'!G:G,0)),MATCH(A438, 'Wand Mapping'!F:F,0)),MATCH(A438, 'Wand Mapping'!E:E,0)),MATCH(A438, 'Wand Mapping'!D:D,0)),MATCH(A438, 'Wand Mapping'!C:C,0)),MATCH(A438, 'Wand Mapping'!B:B,0))</f>
        <v>36</v>
      </c>
      <c r="V438" s="9" t="str">
        <f>INDEX('Wand Mapping'!K:K, U438)</f>
        <v>wand_ai_340</v>
      </c>
      <c r="W438" s="9" t="str">
        <f>_xlfn.CONCAT(V438, "_", T438)</f>
        <v>wand_ai_340_TR</v>
      </c>
      <c r="Z438" s="9" t="str">
        <f>IF(ISBLANK(X438), W438, X438)</f>
        <v>wand_ai_340_TR</v>
      </c>
    </row>
    <row r="439" spans="1:59">
      <c r="A439" s="9" t="s">
        <v>64</v>
      </c>
      <c r="B439" s="9" t="s">
        <v>1360</v>
      </c>
      <c r="C439" s="13" t="s">
        <v>1371</v>
      </c>
      <c r="D439" s="9">
        <v>18</v>
      </c>
      <c r="E439" s="9" t="str">
        <f>_xlfn.CONCAT(B439, RIGHT(_xlfn.CONCAT("0", D439), 2))</f>
        <v>BZ-AG18</v>
      </c>
      <c r="F439" s="9" t="s">
        <v>1406</v>
      </c>
      <c r="G439" s="9" t="s">
        <v>655</v>
      </c>
      <c r="H439" s="9" t="s">
        <v>652</v>
      </c>
      <c r="J439" s="9" t="e">
        <f>MATCH($A439, 'Spells By School'!A:A, 0)</f>
        <v>#N/A</v>
      </c>
      <c r="K439" s="9" t="e">
        <f>MATCH($A439, 'Spells By School'!B:B, 0)</f>
        <v>#N/A</v>
      </c>
      <c r="L439" s="9" t="e">
        <f>MATCH($A439, 'Spells By School'!C:C, 0)</f>
        <v>#N/A</v>
      </c>
      <c r="M439" s="9">
        <f>MATCH($A439, 'Spells By School'!D:D, 0)</f>
        <v>27</v>
      </c>
      <c r="N439" s="9" t="e">
        <f>MATCH($A439, 'Spells By School'!E:E, 0)</f>
        <v>#N/A</v>
      </c>
      <c r="O439" s="9" t="e">
        <f>MATCH($A439, 'Spells By School'!F:F, 0)</f>
        <v>#N/A</v>
      </c>
      <c r="P439" s="9" t="e">
        <f ca="1">MATCH($A439, 'Spells By School'!G:G, 0)</f>
        <v>#N/A</v>
      </c>
      <c r="Q439" s="9" t="e">
        <f>MATCH($A439, 'Spells By School'!H:H, 0)</f>
        <v>#N/A</v>
      </c>
      <c r="R439" s="9" t="e">
        <f>MATCH($A439, 'Spells By School'!I:I, 0)</f>
        <v>#N/A</v>
      </c>
      <c r="S439" s="9" t="str">
        <f>IF(ISNA($J439), IF(ISNA($K439), IF(ISNA($L439), IF(ISNA($M439), IF(ISNA($N439), IF(ISNA($O439), IF(ISNA($P439), IF(ISNA($Q439), IF(ISNA($R439), "###error###", R$1),Q$1),P$1),O$1),N$1),M$1),L$1),K$1),J$1)</f>
        <v>Transmutation</v>
      </c>
      <c r="T439" s="9" t="str">
        <f>IF(ISNA($J439), IF(ISNA($K439), IF(ISNA($L439), IF(ISNA($M439), IF(ISNA($N439), IF(ISNA($O439), IF(ISNA($P439), IF(ISNA($Q439), IF(ISNA($R439), "###error###", "WM"),"IL"),"NE"),"EN"),"EV"),"TR"),"DI"),"CO"),"AB")</f>
        <v>TR</v>
      </c>
      <c r="U439" s="9">
        <f>IF(ISNA($J439), IF(ISNA($K439), IF(ISNA($L439), IF(ISNA($M439), IF(ISNA($N439), IF(ISNA($O439), IF(ISNA($P439), IF(ISNA($Q439), IF(ISNA($R439), "###error###", MATCH(A439, 'Wand Mapping'!J:J,0)),MATCH(A439, 'Wand Mapping'!I:I,0)),MATCH(A439, 'Wand Mapping'!H:H,0)),MATCH(A439, 'Wand Mapping'!G:G,0)),MATCH(A439, 'Wand Mapping'!F:F,0)),MATCH(A439, 'Wand Mapping'!E:E,0)),MATCH(A439, 'Wand Mapping'!D:D,0)),MATCH(A439, 'Wand Mapping'!C:C,0)),MATCH(A439, 'Wand Mapping'!B:B,0))</f>
        <v>12</v>
      </c>
      <c r="V439" s="9" t="str">
        <f>INDEX('Wand Mapping'!K:K, U439)</f>
        <v>wand_ai_100</v>
      </c>
      <c r="W439" s="9" t="str">
        <f>_xlfn.CONCAT(V439, "_", T439)</f>
        <v>wand_ai_100_TR</v>
      </c>
      <c r="Z439" s="9" t="str">
        <f>IF(ISBLANK(X439), W439, X439)</f>
        <v>wand_ai_100_TR</v>
      </c>
      <c r="BD439" s="59"/>
      <c r="BE439" s="57"/>
      <c r="BF439" s="57"/>
      <c r="BG439" s="57"/>
    </row>
    <row r="440" spans="1:59">
      <c r="A440" s="9" t="s">
        <v>140</v>
      </c>
      <c r="B440" s="9" t="s">
        <v>1361</v>
      </c>
      <c r="C440" s="13" t="s">
        <v>1371</v>
      </c>
      <c r="D440" s="9">
        <v>18</v>
      </c>
      <c r="E440" s="9" t="str">
        <f>_xlfn.CONCAT(B440, RIGHT(_xlfn.CONCAT("0", D440), 2))</f>
        <v>BZ-AH18</v>
      </c>
      <c r="F440" s="9" t="s">
        <v>1370</v>
      </c>
      <c r="G440" s="9" t="s">
        <v>655</v>
      </c>
      <c r="H440" s="9" t="s">
        <v>652</v>
      </c>
      <c r="J440" s="9" t="e">
        <f>MATCH($A440, 'Spells By School'!A:A, 0)</f>
        <v>#N/A</v>
      </c>
      <c r="K440" s="9">
        <f>MATCH($A440, 'Spells By School'!B:B, 0)</f>
        <v>29</v>
      </c>
      <c r="L440" s="9" t="e">
        <f>MATCH($A440, 'Spells By School'!C:C, 0)</f>
        <v>#N/A</v>
      </c>
      <c r="M440" s="9" t="e">
        <f>MATCH($A440, 'Spells By School'!D:D, 0)</f>
        <v>#N/A</v>
      </c>
      <c r="N440" s="9" t="e">
        <f>MATCH($A440, 'Spells By School'!E:E, 0)</f>
        <v>#N/A</v>
      </c>
      <c r="O440" s="9" t="e">
        <f>MATCH($A440, 'Spells By School'!F:F, 0)</f>
        <v>#N/A</v>
      </c>
      <c r="P440" s="9" t="e">
        <f ca="1">MATCH($A440, 'Spells By School'!G:G, 0)</f>
        <v>#N/A</v>
      </c>
      <c r="Q440" s="9" t="e">
        <f>MATCH($A440, 'Spells By School'!H:H, 0)</f>
        <v>#N/A</v>
      </c>
      <c r="R440" s="9" t="e">
        <f>MATCH($A440, 'Spells By School'!I:I, 0)</f>
        <v>#N/A</v>
      </c>
      <c r="S440" s="9" t="str">
        <f>IF(ISNA($J440), IF(ISNA($K440), IF(ISNA($L440), IF(ISNA($M440), IF(ISNA($N440), IF(ISNA($O440), IF(ISNA($P440), IF(ISNA($Q440), IF(ISNA($R440), "###error###", R$1),Q$1),P$1),O$1),N$1),M$1),L$1),K$1),J$1)</f>
        <v>Conjuration</v>
      </c>
      <c r="T440" s="9" t="str">
        <f>IF(ISNA($J440), IF(ISNA($K440), IF(ISNA($L440), IF(ISNA($M440), IF(ISNA($N440), IF(ISNA($O440), IF(ISNA($P440), IF(ISNA($Q440), IF(ISNA($R440), "###error###", "WM"),"IL"),"NE"),"EN"),"EV"),"TR"),"DI"),"CO"),"AB")</f>
        <v>CO</v>
      </c>
      <c r="U440" s="9">
        <f>IF(ISNA($J440), IF(ISNA($K440), IF(ISNA($L440), IF(ISNA($M440), IF(ISNA($N440), IF(ISNA($O440), IF(ISNA($P440), IF(ISNA($Q440), IF(ISNA($R440), "###error###", MATCH(A440, 'Wand Mapping'!J:J,0)),MATCH(A440, 'Wand Mapping'!I:I,0)),MATCH(A440, 'Wand Mapping'!H:H,0)),MATCH(A440, 'Wand Mapping'!G:G,0)),MATCH(A440, 'Wand Mapping'!F:F,0)),MATCH(A440, 'Wand Mapping'!E:E,0)),MATCH(A440, 'Wand Mapping'!D:D,0)),MATCH(A440, 'Wand Mapping'!C:C,0)),MATCH(A440, 'Wand Mapping'!B:B,0))</f>
        <v>25</v>
      </c>
      <c r="V440" s="9" t="str">
        <f>INDEX('Wand Mapping'!K:K, U440)</f>
        <v>wand_ai_230</v>
      </c>
      <c r="W440" s="9" t="str">
        <f>_xlfn.CONCAT(V440, "_", T440)</f>
        <v>wand_ai_230_CO</v>
      </c>
      <c r="Z440" s="9" t="str">
        <f>IF(ISBLANK(X440), W440, X440)</f>
        <v>wand_ai_230_CO</v>
      </c>
      <c r="BD440" s="59"/>
      <c r="BE440" s="57"/>
      <c r="BF440" s="57"/>
      <c r="BG440" s="57"/>
    </row>
    <row r="441" spans="1:59">
      <c r="A441" s="9" t="s">
        <v>376</v>
      </c>
      <c r="B441" s="9" t="s">
        <v>1703</v>
      </c>
      <c r="C441" s="9">
        <v>2</v>
      </c>
      <c r="D441" s="9">
        <v>3</v>
      </c>
      <c r="E441" s="9" t="str">
        <f>_xlfn.CONCAT(B441, RIGHT(_xlfn.CONCAT("0", D441), 2))</f>
        <v>BZ-OH03</v>
      </c>
      <c r="F441" s="9" t="s">
        <v>1579</v>
      </c>
      <c r="G441" s="9" t="s">
        <v>655</v>
      </c>
      <c r="H441" s="9" t="s">
        <v>654</v>
      </c>
      <c r="J441" s="9" t="e">
        <f>MATCH($A441, 'Spells By School'!A:A, 0)</f>
        <v>#N/A</v>
      </c>
      <c r="K441" s="9" t="e">
        <f>MATCH($A441, 'Spells By School'!B:B, 0)</f>
        <v>#N/A</v>
      </c>
      <c r="L441" s="9">
        <f>MATCH($A441, 'Spells By School'!C:C, 0)</f>
        <v>2</v>
      </c>
      <c r="M441" s="9" t="e">
        <f>MATCH($A441, 'Spells By School'!D:D, 0)</f>
        <v>#N/A</v>
      </c>
      <c r="N441" s="9" t="e">
        <f>MATCH($A441, 'Spells By School'!E:E, 0)</f>
        <v>#N/A</v>
      </c>
      <c r="O441" s="9" t="e">
        <f>MATCH($A441, 'Spells By School'!F:F, 0)</f>
        <v>#N/A</v>
      </c>
      <c r="P441" s="9" t="e">
        <f ca="1">MATCH($A441, 'Spells By School'!G:G, 0)</f>
        <v>#N/A</v>
      </c>
      <c r="Q441" s="9" t="e">
        <f>MATCH($A441, 'Spells By School'!H:H, 0)</f>
        <v>#N/A</v>
      </c>
      <c r="R441" s="9" t="e">
        <f>MATCH($A441, 'Spells By School'!I:I, 0)</f>
        <v>#N/A</v>
      </c>
      <c r="S441" s="9" t="str">
        <f>IF(ISNA($J441), IF(ISNA($K441), IF(ISNA($L441), IF(ISNA($M441), IF(ISNA($N441), IF(ISNA($O441), IF(ISNA($P441), IF(ISNA($Q441), IF(ISNA($R441), "###error###", R$1),Q$1),P$1),O$1),N$1),M$1),L$1),K$1),J$1)</f>
        <v>Divination</v>
      </c>
      <c r="T441" s="9" t="str">
        <f>IF(ISNA($J441), IF(ISNA($K441), IF(ISNA($L441), IF(ISNA($M441), IF(ISNA($N441), IF(ISNA($O441), IF(ISNA($P441), IF(ISNA($Q441), IF(ISNA($R441), "###error###", "WM"),"IL"),"NE"),"EN"),"EV"),"TR"),"DI"),"CO"),"AB")</f>
        <v>DI</v>
      </c>
      <c r="U441" s="9">
        <f>IF(ISNA($J441), IF(ISNA($K441), IF(ISNA($L441), IF(ISNA($M441), IF(ISNA($N441), IF(ISNA($O441), IF(ISNA($P441), IF(ISNA($Q441), IF(ISNA($R441), "###error###", MATCH(A441, 'Wand Mapping'!J:J,0)),MATCH(A441, 'Wand Mapping'!I:I,0)),MATCH(A441, 'Wand Mapping'!H:H,0)),MATCH(A441, 'Wand Mapping'!G:G,0)),MATCH(A441, 'Wand Mapping'!F:F,0)),MATCH(A441, 'Wand Mapping'!E:E,0)),MATCH(A441, 'Wand Mapping'!D:D,0)),MATCH(A441, 'Wand Mapping'!C:C,0)),MATCH(A441, 'Wand Mapping'!B:B,0))</f>
        <v>62</v>
      </c>
      <c r="V441" s="9" t="str">
        <f>INDEX('Wand Mapping'!K:K, U441)</f>
        <v>wand_ai_600</v>
      </c>
      <c r="W441" s="9" t="str">
        <f>_xlfn.CONCAT(V441, "_", T441)</f>
        <v>wand_ai_600_DI</v>
      </c>
      <c r="Z441" s="9" t="str">
        <f>IF(ISBLANK(X441), W441, X441)</f>
        <v>wand_ai_600_DI</v>
      </c>
    </row>
    <row r="442" spans="1:59">
      <c r="A442" s="9" t="s">
        <v>277</v>
      </c>
      <c r="B442" s="9" t="s">
        <v>1704</v>
      </c>
      <c r="C442" s="9">
        <v>2</v>
      </c>
      <c r="D442" s="9">
        <v>3</v>
      </c>
      <c r="E442" s="9" t="str">
        <f>_xlfn.CONCAT(B442, RIGHT(_xlfn.CONCAT("0", D442), 2))</f>
        <v>BZ-OI03</v>
      </c>
      <c r="F442" s="9" t="s">
        <v>1580</v>
      </c>
      <c r="G442" s="9" t="s">
        <v>655</v>
      </c>
      <c r="H442" s="9" t="s">
        <v>654</v>
      </c>
      <c r="J442" s="9" t="e">
        <f>MATCH($A442, 'Spells By School'!A:A, 0)</f>
        <v>#N/A</v>
      </c>
      <c r="K442" s="9" t="e">
        <f>MATCH($A442, 'Spells By School'!B:B, 0)</f>
        <v>#N/A</v>
      </c>
      <c r="L442" s="9" t="e">
        <f>MATCH($A442, 'Spells By School'!C:C, 0)</f>
        <v>#N/A</v>
      </c>
      <c r="M442" s="9" t="e">
        <f>MATCH($A442, 'Spells By School'!D:D, 0)</f>
        <v>#N/A</v>
      </c>
      <c r="N442" s="9">
        <f>MATCH($A442, 'Spells By School'!E:E, 0)</f>
        <v>25</v>
      </c>
      <c r="O442" s="9" t="e">
        <f>MATCH($A442, 'Spells By School'!F:F, 0)</f>
        <v>#N/A</v>
      </c>
      <c r="P442" s="9" t="e">
        <f ca="1">MATCH($A442, 'Spells By School'!G:G, 0)</f>
        <v>#N/A</v>
      </c>
      <c r="Q442" s="9" t="e">
        <f>MATCH($A442, 'Spells By School'!H:H, 0)</f>
        <v>#N/A</v>
      </c>
      <c r="R442" s="9" t="e">
        <f>MATCH($A442, 'Spells By School'!I:I, 0)</f>
        <v>#N/A</v>
      </c>
      <c r="S442" s="9" t="str">
        <f>IF(ISNA($J442), IF(ISNA($K442), IF(ISNA($L442), IF(ISNA($M442), IF(ISNA($N442), IF(ISNA($O442), IF(ISNA($P442), IF(ISNA($Q442), IF(ISNA($R442), "###error###", R$1),Q$1),P$1),O$1),N$1),M$1),L$1),K$1),J$1)</f>
        <v>Invocation</v>
      </c>
      <c r="T442" s="9" t="str">
        <f>IF(ISNA($J442), IF(ISNA($K442), IF(ISNA($L442), IF(ISNA($M442), IF(ISNA($N442), IF(ISNA($O442), IF(ISNA($P442), IF(ISNA($Q442), IF(ISNA($R442), "###error###", "WM"),"IL"),"NE"),"EN"),"EV"),"TR"),"DI"),"CO"),"AB")</f>
        <v>EV</v>
      </c>
      <c r="U442" s="9">
        <f>IF(ISNA($J442), IF(ISNA($K442), IF(ISNA($L442), IF(ISNA($M442), IF(ISNA($N442), IF(ISNA($O442), IF(ISNA($P442), IF(ISNA($Q442), IF(ISNA($R442), "###error###", MATCH(A442, 'Wand Mapping'!J:J,0)),MATCH(A442, 'Wand Mapping'!I:I,0)),MATCH(A442, 'Wand Mapping'!H:H,0)),MATCH(A442, 'Wand Mapping'!G:G,0)),MATCH(A442, 'Wand Mapping'!F:F,0)),MATCH(A442, 'Wand Mapping'!E:E,0)),MATCH(A442, 'Wand Mapping'!D:D,0)),MATCH(A442, 'Wand Mapping'!C:C,0)),MATCH(A442, 'Wand Mapping'!B:B,0))</f>
        <v>46</v>
      </c>
      <c r="V442" s="9" t="str">
        <f>INDEX('Wand Mapping'!K:K, U442)</f>
        <v>wand_ai_440</v>
      </c>
      <c r="W442" s="9" t="str">
        <f>_xlfn.CONCAT(V442, "_", T442)</f>
        <v>wand_ai_440_EV</v>
      </c>
      <c r="Z442" s="9" t="str">
        <f>IF(ISBLANK(X442), W442, X442)</f>
        <v>wand_ai_440_EV</v>
      </c>
    </row>
    <row r="443" spans="1:59">
      <c r="A443" s="9" t="s">
        <v>377</v>
      </c>
      <c r="B443" s="9" t="s">
        <v>1706</v>
      </c>
      <c r="C443" s="9">
        <v>2</v>
      </c>
      <c r="D443" s="9">
        <v>3</v>
      </c>
      <c r="E443" s="9" t="str">
        <f>_xlfn.CONCAT(B443, RIGHT(_xlfn.CONCAT("0", D443), 2))</f>
        <v>BZ-OK03</v>
      </c>
      <c r="F443" s="9" t="s">
        <v>1582</v>
      </c>
      <c r="G443" s="9" t="s">
        <v>655</v>
      </c>
      <c r="H443" s="9" t="s">
        <v>654</v>
      </c>
      <c r="J443" s="9" t="e">
        <f>MATCH($A443, 'Spells By School'!A:A, 0)</f>
        <v>#N/A</v>
      </c>
      <c r="K443" s="9" t="e">
        <f>MATCH($A443, 'Spells By School'!B:B, 0)</f>
        <v>#N/A</v>
      </c>
      <c r="L443" s="9" t="e">
        <f>MATCH($A443, 'Spells By School'!C:C, 0)</f>
        <v>#N/A</v>
      </c>
      <c r="M443" s="9">
        <f>MATCH($A443, 'Spells By School'!D:D, 0)</f>
        <v>14</v>
      </c>
      <c r="N443" s="9" t="e">
        <f>MATCH($A443, 'Spells By School'!E:E, 0)</f>
        <v>#N/A</v>
      </c>
      <c r="O443" s="9" t="e">
        <f>MATCH($A443, 'Spells By School'!F:F, 0)</f>
        <v>#N/A</v>
      </c>
      <c r="P443" s="9" t="e">
        <f ca="1">MATCH($A443, 'Spells By School'!G:G, 0)</f>
        <v>#N/A</v>
      </c>
      <c r="Q443" s="9" t="e">
        <f>MATCH($A443, 'Spells By School'!H:H, 0)</f>
        <v>#N/A</v>
      </c>
      <c r="R443" s="9" t="e">
        <f>MATCH($A443, 'Spells By School'!I:I, 0)</f>
        <v>#N/A</v>
      </c>
      <c r="S443" s="9" t="str">
        <f>IF(ISNA($J443), IF(ISNA($K443), IF(ISNA($L443), IF(ISNA($M443), IF(ISNA($N443), IF(ISNA($O443), IF(ISNA($P443), IF(ISNA($Q443), IF(ISNA($R443), "###error###", R$1),Q$1),P$1),O$1),N$1),M$1),L$1),K$1),J$1)</f>
        <v>Transmutation</v>
      </c>
      <c r="T443" s="9" t="str">
        <f>IF(ISNA($J443), IF(ISNA($K443), IF(ISNA($L443), IF(ISNA($M443), IF(ISNA($N443), IF(ISNA($O443), IF(ISNA($P443), IF(ISNA($Q443), IF(ISNA($R443), "###error###", "WM"),"IL"),"NE"),"EN"),"EV"),"TR"),"DI"),"CO"),"AB")</f>
        <v>TR</v>
      </c>
      <c r="U443" s="9">
        <f>IF(ISNA($J443), IF(ISNA($K443), IF(ISNA($L443), IF(ISNA($M443), IF(ISNA($N443), IF(ISNA($O443), IF(ISNA($P443), IF(ISNA($Q443), IF(ISNA($R443), "###error###", MATCH(A443, 'Wand Mapping'!J:J,0)),MATCH(A443, 'Wand Mapping'!I:I,0)),MATCH(A443, 'Wand Mapping'!H:H,0)),MATCH(A443, 'Wand Mapping'!G:G,0)),MATCH(A443, 'Wand Mapping'!F:F,0)),MATCH(A443, 'Wand Mapping'!E:E,0)),MATCH(A443, 'Wand Mapping'!D:D,0)),MATCH(A443, 'Wand Mapping'!C:C,0)),MATCH(A443, 'Wand Mapping'!B:B,0))</f>
        <v>62</v>
      </c>
      <c r="V443" s="9" t="str">
        <f>INDEX('Wand Mapping'!K:K, U443)</f>
        <v>wand_ai_600</v>
      </c>
      <c r="W443" s="9" t="str">
        <f>_xlfn.CONCAT(V443, "_", T443)</f>
        <v>wand_ai_600_TR</v>
      </c>
      <c r="Z443" s="9" t="str">
        <f>IF(ISBLANK(X443), W443, X443)</f>
        <v>wand_ai_600_TR</v>
      </c>
    </row>
    <row r="444" spans="1:59">
      <c r="A444" s="9" t="s">
        <v>176</v>
      </c>
      <c r="B444" s="9" t="s">
        <v>1721</v>
      </c>
      <c r="C444" s="9">
        <v>4</v>
      </c>
      <c r="D444" s="9">
        <v>7</v>
      </c>
      <c r="E444" s="9" t="str">
        <f>_xlfn.CONCAT(B444, RIGHT(_xlfn.CONCAT("0", D444), 2))</f>
        <v>BZ-P107</v>
      </c>
      <c r="F444" s="9" t="s">
        <v>1586</v>
      </c>
      <c r="G444" s="9" t="s">
        <v>655</v>
      </c>
      <c r="H444" s="9" t="s">
        <v>654</v>
      </c>
      <c r="J444" s="9" t="e">
        <f>MATCH($A444, 'Spells By School'!A:A, 0)</f>
        <v>#N/A</v>
      </c>
      <c r="K444" s="9" t="e">
        <f>MATCH($A444, 'Spells By School'!B:B, 0)</f>
        <v>#N/A</v>
      </c>
      <c r="L444" s="9" t="e">
        <f>MATCH($A444, 'Spells By School'!C:C, 0)</f>
        <v>#N/A</v>
      </c>
      <c r="M444" s="9" t="e">
        <f>MATCH($A444, 'Spells By School'!D:D, 0)</f>
        <v>#N/A</v>
      </c>
      <c r="N444" s="9" t="e">
        <f>MATCH($A444, 'Spells By School'!E:E, 0)</f>
        <v>#N/A</v>
      </c>
      <c r="O444" s="9">
        <f>MATCH($A444, 'Spells By School'!F:F, 0)</f>
        <v>15</v>
      </c>
      <c r="P444" s="9" t="e">
        <f ca="1">MATCH($A444, 'Spells By School'!G:G, 0)</f>
        <v>#N/A</v>
      </c>
      <c r="Q444" s="9" t="e">
        <f>MATCH($A444, 'Spells By School'!H:H, 0)</f>
        <v>#N/A</v>
      </c>
      <c r="R444" s="9" t="e">
        <f>MATCH($A444, 'Spells By School'!I:I, 0)</f>
        <v>#N/A</v>
      </c>
      <c r="S444" s="9" t="str">
        <f>IF(ISNA($J444), IF(ISNA($K444), IF(ISNA($L444), IF(ISNA($M444), IF(ISNA($N444), IF(ISNA($O444), IF(ISNA($P444), IF(ISNA($Q444), IF(ISNA($R444), "###error###", R$1),Q$1),P$1),O$1),N$1),M$1),L$1),K$1),J$1)</f>
        <v>Enchantment</v>
      </c>
      <c r="T444" s="9" t="str">
        <f>IF(ISNA($J444), IF(ISNA($K444), IF(ISNA($L444), IF(ISNA($M444), IF(ISNA($N444), IF(ISNA($O444), IF(ISNA($P444), IF(ISNA($Q444), IF(ISNA($R444), "###error###", "WM"),"IL"),"NE"),"EN"),"EV"),"TR"),"DI"),"CO"),"AB")</f>
        <v>EN</v>
      </c>
      <c r="U444" s="9">
        <f>IF(ISNA($J444), IF(ISNA($K444), IF(ISNA($L444), IF(ISNA($M444), IF(ISNA($N444), IF(ISNA($O444), IF(ISNA($P444), IF(ISNA($Q444), IF(ISNA($R444), "###error###", MATCH(A444, 'Wand Mapping'!J:J,0)),MATCH(A444, 'Wand Mapping'!I:I,0)),MATCH(A444, 'Wand Mapping'!H:H,0)),MATCH(A444, 'Wand Mapping'!G:G,0)),MATCH(A444, 'Wand Mapping'!F:F,0)),MATCH(A444, 'Wand Mapping'!E:E,0)),MATCH(A444, 'Wand Mapping'!D:D,0)),MATCH(A444, 'Wand Mapping'!C:C,0)),MATCH(A444, 'Wand Mapping'!B:B,0))</f>
        <v>31</v>
      </c>
      <c r="V444" s="9" t="str">
        <f>INDEX('Wand Mapping'!K:K, U444)</f>
        <v>wand_ai_290</v>
      </c>
      <c r="W444" s="9" t="str">
        <f>_xlfn.CONCAT(V444, "_", T444)</f>
        <v>wand_ai_290_EN</v>
      </c>
      <c r="Z444" s="9" t="str">
        <f>IF(ISBLANK(X444), W444, X444)</f>
        <v>wand_ai_290_EN</v>
      </c>
    </row>
    <row r="445" spans="1:59">
      <c r="A445" s="9" t="s">
        <v>315</v>
      </c>
      <c r="B445" s="9" t="s">
        <v>1722</v>
      </c>
      <c r="C445" s="9">
        <v>4</v>
      </c>
      <c r="D445" s="9">
        <v>7</v>
      </c>
      <c r="E445" s="9" t="str">
        <f>_xlfn.CONCAT(B445, RIGHT(_xlfn.CONCAT("0", D445), 2))</f>
        <v>BZ-P207</v>
      </c>
      <c r="F445" s="9" t="s">
        <v>1587</v>
      </c>
      <c r="G445" s="9" t="s">
        <v>655</v>
      </c>
      <c r="H445" s="9" t="s">
        <v>654</v>
      </c>
      <c r="J445" s="9">
        <f>MATCH($A445, 'Spells By School'!A:A, 0)</f>
        <v>81</v>
      </c>
      <c r="K445" s="9" t="e">
        <f>MATCH($A445, 'Spells By School'!B:B, 0)</f>
        <v>#N/A</v>
      </c>
      <c r="L445" s="9" t="e">
        <f>MATCH($A445, 'Spells By School'!C:C, 0)</f>
        <v>#N/A</v>
      </c>
      <c r="M445" s="9" t="e">
        <f>MATCH($A445, 'Spells By School'!D:D, 0)</f>
        <v>#N/A</v>
      </c>
      <c r="N445" s="9" t="e">
        <f>MATCH($A445, 'Spells By School'!E:E, 0)</f>
        <v>#N/A</v>
      </c>
      <c r="O445" s="9" t="e">
        <f>MATCH($A445, 'Spells By School'!F:F, 0)</f>
        <v>#N/A</v>
      </c>
      <c r="P445" s="9" t="e">
        <f ca="1">MATCH($A445, 'Spells By School'!G:G, 0)</f>
        <v>#N/A</v>
      </c>
      <c r="Q445" s="9" t="e">
        <f>MATCH($A445, 'Spells By School'!H:H, 0)</f>
        <v>#N/A</v>
      </c>
      <c r="R445" s="9" t="e">
        <f>MATCH($A445, 'Spells By School'!I:I, 0)</f>
        <v>#N/A</v>
      </c>
      <c r="S445" s="9" t="str">
        <f>IF(ISNA($J445), IF(ISNA($K445), IF(ISNA($L445), IF(ISNA($M445), IF(ISNA($N445), IF(ISNA($O445), IF(ISNA($P445), IF(ISNA($Q445), IF(ISNA($R445), "###error###", R$1),Q$1),P$1),O$1),N$1),M$1),L$1),K$1),J$1)</f>
        <v>Abjuration</v>
      </c>
      <c r="T445" s="9" t="str">
        <f>IF(ISNA($J445), IF(ISNA($K445), IF(ISNA($L445), IF(ISNA($M445), IF(ISNA($N445), IF(ISNA($O445), IF(ISNA($P445), IF(ISNA($Q445), IF(ISNA($R445), "###error###", "WM"),"IL"),"NE"),"EN"),"EV"),"TR"),"DI"),"CO"),"AB")</f>
        <v>AB</v>
      </c>
      <c r="U445" s="9">
        <f>IF(ISNA($J445), IF(ISNA($K445), IF(ISNA($L445), IF(ISNA($M445), IF(ISNA($N445), IF(ISNA($O445), IF(ISNA($P445), IF(ISNA($Q445), IF(ISNA($R445), "###error###", MATCH(A445, 'Wand Mapping'!J:J,0)),MATCH(A445, 'Wand Mapping'!I:I,0)),MATCH(A445, 'Wand Mapping'!H:H,0)),MATCH(A445, 'Wand Mapping'!G:G,0)),MATCH(A445, 'Wand Mapping'!F:F,0)),MATCH(A445, 'Wand Mapping'!E:E,0)),MATCH(A445, 'Wand Mapping'!D:D,0)),MATCH(A445, 'Wand Mapping'!C:C,0)),MATCH(A445, 'Wand Mapping'!B:B,0))</f>
        <v>52</v>
      </c>
      <c r="V445" s="9" t="str">
        <f>INDEX('Wand Mapping'!K:K, U445)</f>
        <v>wand_ai_500</v>
      </c>
      <c r="W445" s="9" t="str">
        <f>_xlfn.CONCAT(V445, "_", T445)</f>
        <v>wand_ai_500_AB</v>
      </c>
      <c r="Z445" s="9" t="str">
        <f>IF(ISBLANK(X445), W445, X445)</f>
        <v>wand_ai_500_AB</v>
      </c>
    </row>
    <row r="446" spans="1:59">
      <c r="A446" s="9" t="s">
        <v>465</v>
      </c>
      <c r="B446" s="9" t="s">
        <v>1724</v>
      </c>
      <c r="C446" s="9">
        <v>4</v>
      </c>
      <c r="D446" s="9">
        <v>7</v>
      </c>
      <c r="E446" s="9" t="str">
        <f>_xlfn.CONCAT(B446, RIGHT(_xlfn.CONCAT("0", D446), 2))</f>
        <v>BZ-P407</v>
      </c>
      <c r="F446" s="9" t="s">
        <v>1602</v>
      </c>
      <c r="G446" s="9" t="s">
        <v>655</v>
      </c>
      <c r="H446" s="9" t="s">
        <v>654</v>
      </c>
      <c r="J446" s="9" t="e">
        <f>MATCH($A446, 'Spells By School'!A:A, 0)</f>
        <v>#N/A</v>
      </c>
      <c r="K446" s="9">
        <f>MATCH($A446, 'Spells By School'!B:B, 0)</f>
        <v>34</v>
      </c>
      <c r="L446" s="9" t="e">
        <f>MATCH($A446, 'Spells By School'!C:C, 0)</f>
        <v>#N/A</v>
      </c>
      <c r="M446" s="9" t="e">
        <f>MATCH($A446, 'Spells By School'!D:D, 0)</f>
        <v>#N/A</v>
      </c>
      <c r="N446" s="9" t="e">
        <f>MATCH($A446, 'Spells By School'!E:E, 0)</f>
        <v>#N/A</v>
      </c>
      <c r="O446" s="9" t="e">
        <f>MATCH($A446, 'Spells By School'!F:F, 0)</f>
        <v>#N/A</v>
      </c>
      <c r="P446" s="9" t="e">
        <f ca="1">MATCH($A446, 'Spells By School'!G:G, 0)</f>
        <v>#N/A</v>
      </c>
      <c r="Q446" s="9" t="e">
        <f>MATCH($A446, 'Spells By School'!H:H, 0)</f>
        <v>#N/A</v>
      </c>
      <c r="R446" s="9" t="e">
        <f>MATCH($A446, 'Spells By School'!I:I, 0)</f>
        <v>#N/A</v>
      </c>
      <c r="S446" s="9" t="str">
        <f>IF(ISNA($J446), IF(ISNA($K446), IF(ISNA($L446), IF(ISNA($M446), IF(ISNA($N446), IF(ISNA($O446), IF(ISNA($P446), IF(ISNA($Q446), IF(ISNA($R446), "###error###", R$1),Q$1),P$1),O$1),N$1),M$1),L$1),K$1),J$1)</f>
        <v>Conjuration</v>
      </c>
      <c r="T446" s="9" t="str">
        <f>IF(ISNA($J446), IF(ISNA($K446), IF(ISNA($L446), IF(ISNA($M446), IF(ISNA($N446), IF(ISNA($O446), IF(ISNA($P446), IF(ISNA($Q446), IF(ISNA($R446), "###error###", "WM"),"IL"),"NE"),"EN"),"EV"),"TR"),"DI"),"CO"),"AB")</f>
        <v>CO</v>
      </c>
      <c r="U446" s="9">
        <f>IF(ISNA($J446), IF(ISNA($K446), IF(ISNA($L446), IF(ISNA($M446), IF(ISNA($N446), IF(ISNA($O446), IF(ISNA($P446), IF(ISNA($Q446), IF(ISNA($R446), "###error###", MATCH(A446, 'Wand Mapping'!J:J,0)),MATCH(A446, 'Wand Mapping'!I:I,0)),MATCH(A446, 'Wand Mapping'!H:H,0)),MATCH(A446, 'Wand Mapping'!G:G,0)),MATCH(A446, 'Wand Mapping'!F:F,0)),MATCH(A446, 'Wand Mapping'!E:E,0)),MATCH(A446, 'Wand Mapping'!D:D,0)),MATCH(A446, 'Wand Mapping'!C:C,0)),MATCH(A446, 'Wand Mapping'!B:B,0))</f>
        <v>76</v>
      </c>
      <c r="V446" s="9" t="str">
        <f>INDEX('Wand Mapping'!K:K, U446)</f>
        <v>wand_ai_740</v>
      </c>
      <c r="W446" s="9" t="str">
        <f>_xlfn.CONCAT(V446, "_", T446)</f>
        <v>wand_ai_740_CO</v>
      </c>
      <c r="Z446" s="9" t="str">
        <f>IF(ISBLANK(X446), W446, X446)</f>
        <v>wand_ai_740_CO</v>
      </c>
    </row>
    <row r="447" spans="1:59">
      <c r="A447" s="9" t="s">
        <v>114</v>
      </c>
      <c r="B447" s="9" t="s">
        <v>1725</v>
      </c>
      <c r="C447" s="9">
        <v>5</v>
      </c>
      <c r="D447" s="9">
        <v>9</v>
      </c>
      <c r="E447" s="9" t="str">
        <f>_xlfn.CONCAT(B447, RIGHT(_xlfn.CONCAT("0", D447), 2))</f>
        <v>BZ-P509</v>
      </c>
      <c r="F447" s="9" t="s">
        <v>1541</v>
      </c>
      <c r="G447" s="9" t="s">
        <v>655</v>
      </c>
      <c r="H447" s="9" t="s">
        <v>654</v>
      </c>
      <c r="J447" s="9" t="e">
        <f>MATCH($A447, 'Spells By School'!A:A, 0)</f>
        <v>#N/A</v>
      </c>
      <c r="K447" s="9" t="e">
        <f>MATCH($A447, 'Spells By School'!B:B, 0)</f>
        <v>#N/A</v>
      </c>
      <c r="L447" s="9" t="e">
        <f>MATCH($A447, 'Spells By School'!C:C, 0)</f>
        <v>#N/A</v>
      </c>
      <c r="M447" s="9" t="e">
        <f>MATCH($A447, 'Spells By School'!D:D, 0)</f>
        <v>#N/A</v>
      </c>
      <c r="N447" s="9">
        <f>MATCH($A447, 'Spells By School'!E:E, 0)</f>
        <v>6</v>
      </c>
      <c r="O447" s="9" t="e">
        <f>MATCH($A447, 'Spells By School'!F:F, 0)</f>
        <v>#N/A</v>
      </c>
      <c r="P447" s="9" t="e">
        <f ca="1">MATCH($A447, 'Spells By School'!G:G, 0)</f>
        <v>#N/A</v>
      </c>
      <c r="Q447" s="9" t="e">
        <f>MATCH($A447, 'Spells By School'!H:H, 0)</f>
        <v>#N/A</v>
      </c>
      <c r="R447" s="9" t="e">
        <f>MATCH($A447, 'Spells By School'!I:I, 0)</f>
        <v>#N/A</v>
      </c>
      <c r="S447" s="9" t="str">
        <f>IF(ISNA($J447), IF(ISNA($K447), IF(ISNA($L447), IF(ISNA($M447), IF(ISNA($N447), IF(ISNA($O447), IF(ISNA($P447), IF(ISNA($Q447), IF(ISNA($R447), "###error###", R$1),Q$1),P$1),O$1),N$1),M$1),L$1),K$1),J$1)</f>
        <v>Invocation</v>
      </c>
      <c r="T447" s="9" t="str">
        <f>IF(ISNA($J447), IF(ISNA($K447), IF(ISNA($L447), IF(ISNA($M447), IF(ISNA($N447), IF(ISNA($O447), IF(ISNA($P447), IF(ISNA($Q447), IF(ISNA($R447), "###error###", "WM"),"IL"),"NE"),"EN"),"EV"),"TR"),"DI"),"CO"),"AB")</f>
        <v>EV</v>
      </c>
      <c r="U447" s="9">
        <f>IF(ISNA($J447), IF(ISNA($K447), IF(ISNA($L447), IF(ISNA($M447), IF(ISNA($N447), IF(ISNA($O447), IF(ISNA($P447), IF(ISNA($Q447), IF(ISNA($R447), "###error###", MATCH(A447, 'Wand Mapping'!J:J,0)),MATCH(A447, 'Wand Mapping'!I:I,0)),MATCH(A447, 'Wand Mapping'!H:H,0)),MATCH(A447, 'Wand Mapping'!G:G,0)),MATCH(A447, 'Wand Mapping'!F:F,0)),MATCH(A447, 'Wand Mapping'!E:E,0)),MATCH(A447, 'Wand Mapping'!D:D,0)),MATCH(A447, 'Wand Mapping'!C:C,0)),MATCH(A447, 'Wand Mapping'!B:B,0))</f>
        <v>20</v>
      </c>
      <c r="V447" s="9" t="str">
        <f>INDEX('Wand Mapping'!K:K, U447)</f>
        <v>wand_ai_180</v>
      </c>
      <c r="W447" s="9" t="str">
        <f>_xlfn.CONCAT(V447, "_", T447)</f>
        <v>wand_ai_180_EV</v>
      </c>
      <c r="Z447" s="9" t="str">
        <f>IF(ISBLANK(X447), W447, X447)</f>
        <v>wand_ai_180_EV</v>
      </c>
    </row>
    <row r="448" spans="1:59">
      <c r="A448" s="9" t="s">
        <v>327</v>
      </c>
      <c r="B448" s="9" t="s">
        <v>1726</v>
      </c>
      <c r="C448" s="9">
        <v>5</v>
      </c>
      <c r="D448" s="9">
        <v>9</v>
      </c>
      <c r="E448" s="9" t="str">
        <f>_xlfn.CONCAT(B448, RIGHT(_xlfn.CONCAT("0", D448), 2))</f>
        <v>BZ-P609</v>
      </c>
      <c r="F448" s="9" t="s">
        <v>1542</v>
      </c>
      <c r="G448" s="9" t="s">
        <v>655</v>
      </c>
      <c r="H448" s="9" t="s">
        <v>654</v>
      </c>
      <c r="J448" s="9" t="e">
        <f>MATCH($A448, 'Spells By School'!A:A, 0)</f>
        <v>#N/A</v>
      </c>
      <c r="K448" s="9" t="e">
        <f>MATCH($A448, 'Spells By School'!B:B, 0)</f>
        <v>#N/A</v>
      </c>
      <c r="L448" s="9" t="e">
        <f>MATCH($A448, 'Spells By School'!C:C, 0)</f>
        <v>#N/A</v>
      </c>
      <c r="M448" s="9" t="e">
        <f>MATCH($A448, 'Spells By School'!D:D, 0)</f>
        <v>#N/A</v>
      </c>
      <c r="N448" s="9" t="e">
        <f>MATCH($A448, 'Spells By School'!E:E, 0)</f>
        <v>#N/A</v>
      </c>
      <c r="O448" s="9" t="e">
        <f>MATCH($A448, 'Spells By School'!F:F, 0)</f>
        <v>#N/A</v>
      </c>
      <c r="P448" s="9" t="e">
        <f ca="1">MATCH($A448, 'Spells By School'!G:G, 0)</f>
        <v>#N/A</v>
      </c>
      <c r="Q448" s="9">
        <f>MATCH($A448, 'Spells By School'!H:H, 0)</f>
        <v>14</v>
      </c>
      <c r="R448" s="9" t="e">
        <f>MATCH($A448, 'Spells By School'!I:I, 0)</f>
        <v>#N/A</v>
      </c>
      <c r="S448" s="9" t="str">
        <f ca="1">IF(ISNA($J448), IF(ISNA($K448), IF(ISNA($L448), IF(ISNA($M448), IF(ISNA($N448), IF(ISNA($O448), IF(ISNA($P448), IF(ISNA($Q448), IF(ISNA($R448), "###error###", R$1),Q$1),P$1),O$1),N$1),M$1),L$1),K$1),J$1)</f>
        <v>Illusion</v>
      </c>
      <c r="T448" s="9" t="str">
        <f ca="1">IF(ISNA($J448), IF(ISNA($K448), IF(ISNA($L448), IF(ISNA($M448), IF(ISNA($N448), IF(ISNA($O448), IF(ISNA($P448), IF(ISNA($Q448), IF(ISNA($R448), "###error###", "WM"),"IL"),"NE"),"EN"),"EV"),"TR"),"DI"),"CO"),"AB")</f>
        <v>IL</v>
      </c>
      <c r="U448" s="9">
        <f ca="1">IF(ISNA($J448), IF(ISNA($K448), IF(ISNA($L448), IF(ISNA($M448), IF(ISNA($N448), IF(ISNA($O448), IF(ISNA($P448), IF(ISNA($Q448), IF(ISNA($R448), "###error###", MATCH(A448, 'Wand Mapping'!J:J,0)),MATCH(A448, 'Wand Mapping'!I:I,0)),MATCH(A448, 'Wand Mapping'!H:H,0)),MATCH(A448, 'Wand Mapping'!G:G,0)),MATCH(A448, 'Wand Mapping'!F:F,0)),MATCH(A448, 'Wand Mapping'!E:E,0)),MATCH(A448, 'Wand Mapping'!D:D,0)),MATCH(A448, 'Wand Mapping'!C:C,0)),MATCH(A448, 'Wand Mapping'!B:B,0))</f>
        <v>53</v>
      </c>
      <c r="V448" s="9" t="str">
        <f ca="1">INDEX('Wand Mapping'!K:K, U448)</f>
        <v>wand_ai_510</v>
      </c>
      <c r="W448" s="9" t="str">
        <f ca="1">_xlfn.CONCAT(V448, "_", T448)</f>
        <v>wand_ai_510_IL</v>
      </c>
      <c r="Z448" s="9" t="str">
        <f ca="1">IF(ISBLANK(X448), W448, X448)</f>
        <v>wand_ai_510_IL</v>
      </c>
    </row>
    <row r="449" spans="1:26">
      <c r="A449" s="9" t="s">
        <v>259</v>
      </c>
      <c r="B449" s="9" t="s">
        <v>1727</v>
      </c>
      <c r="C449" s="9">
        <v>5</v>
      </c>
      <c r="D449" s="9">
        <v>9</v>
      </c>
      <c r="E449" s="9" t="str">
        <f>_xlfn.CONCAT(B449, RIGHT(_xlfn.CONCAT("0", D449), 2))</f>
        <v>BZ-P709</v>
      </c>
      <c r="F449" s="9" t="s">
        <v>1543</v>
      </c>
      <c r="G449" s="9" t="s">
        <v>655</v>
      </c>
      <c r="H449" s="9" t="s">
        <v>654</v>
      </c>
      <c r="J449" s="9" t="e">
        <f>MATCH($A449, 'Spells By School'!A:A, 0)</f>
        <v>#N/A</v>
      </c>
      <c r="K449" s="9">
        <f>MATCH($A449, 'Spells By School'!B:B, 0)</f>
        <v>16</v>
      </c>
      <c r="L449" s="9" t="e">
        <f>MATCH($A449, 'Spells By School'!C:C, 0)</f>
        <v>#N/A</v>
      </c>
      <c r="M449" s="9" t="e">
        <f>MATCH($A449, 'Spells By School'!D:D, 0)</f>
        <v>#N/A</v>
      </c>
      <c r="N449" s="9" t="e">
        <f>MATCH($A449, 'Spells By School'!E:E, 0)</f>
        <v>#N/A</v>
      </c>
      <c r="O449" s="9" t="e">
        <f>MATCH($A449, 'Spells By School'!F:F, 0)</f>
        <v>#N/A</v>
      </c>
      <c r="P449" s="9" t="e">
        <f ca="1">MATCH($A449, 'Spells By School'!G:G, 0)</f>
        <v>#N/A</v>
      </c>
      <c r="Q449" s="9" t="e">
        <f>MATCH($A449, 'Spells By School'!H:H, 0)</f>
        <v>#N/A</v>
      </c>
      <c r="R449" s="9" t="e">
        <f>MATCH($A449, 'Spells By School'!I:I, 0)</f>
        <v>#N/A</v>
      </c>
      <c r="S449" s="9" t="str">
        <f>IF(ISNA($J449), IF(ISNA($K449), IF(ISNA($L449), IF(ISNA($M449), IF(ISNA($N449), IF(ISNA($O449), IF(ISNA($P449), IF(ISNA($Q449), IF(ISNA($R449), "###error###", R$1),Q$1),P$1),O$1),N$1),M$1),L$1),K$1),J$1)</f>
        <v>Conjuration</v>
      </c>
      <c r="T449" s="9" t="str">
        <f>IF(ISNA($J449), IF(ISNA($K449), IF(ISNA($L449), IF(ISNA($M449), IF(ISNA($N449), IF(ISNA($O449), IF(ISNA($P449), IF(ISNA($Q449), IF(ISNA($R449), "###error###", "WM"),"IL"),"NE"),"EN"),"EV"),"TR"),"DI"),"CO"),"AB")</f>
        <v>CO</v>
      </c>
      <c r="U449" s="9">
        <f>IF(ISNA($J449), IF(ISNA($K449), IF(ISNA($L449), IF(ISNA($M449), IF(ISNA($N449), IF(ISNA($O449), IF(ISNA($P449), IF(ISNA($Q449), IF(ISNA($R449), "###error###", MATCH(A449, 'Wand Mapping'!J:J,0)),MATCH(A449, 'Wand Mapping'!I:I,0)),MATCH(A449, 'Wand Mapping'!H:H,0)),MATCH(A449, 'Wand Mapping'!G:G,0)),MATCH(A449, 'Wand Mapping'!F:F,0)),MATCH(A449, 'Wand Mapping'!E:E,0)),MATCH(A449, 'Wand Mapping'!D:D,0)),MATCH(A449, 'Wand Mapping'!C:C,0)),MATCH(A449, 'Wand Mapping'!B:B,0))</f>
        <v>44</v>
      </c>
      <c r="V449" s="9" t="str">
        <f>INDEX('Wand Mapping'!K:K, U449)</f>
        <v>wand_ai_420</v>
      </c>
      <c r="W449" s="9" t="str">
        <f>_xlfn.CONCAT(V449, "_", T449)</f>
        <v>wand_ai_420_CO</v>
      </c>
      <c r="Z449" s="9" t="str">
        <f>IF(ISBLANK(X449), W449, X449)</f>
        <v>wand_ai_420_CO</v>
      </c>
    </row>
    <row r="450" spans="1:26">
      <c r="A450" s="9" t="s">
        <v>198</v>
      </c>
      <c r="B450" s="9" t="s">
        <v>1728</v>
      </c>
      <c r="C450" s="9">
        <v>5</v>
      </c>
      <c r="D450" s="9">
        <v>9</v>
      </c>
      <c r="E450" s="9" t="str">
        <f>_xlfn.CONCAT(B450, RIGHT(_xlfn.CONCAT("0", D450), 2))</f>
        <v>BZ-P809</v>
      </c>
      <c r="F450" s="9" t="s">
        <v>1544</v>
      </c>
      <c r="G450" s="9" t="s">
        <v>655</v>
      </c>
      <c r="H450" s="9" t="s">
        <v>654</v>
      </c>
      <c r="J450" s="9" t="e">
        <f>MATCH($A450, 'Spells By School'!A:A, 0)</f>
        <v>#N/A</v>
      </c>
      <c r="K450" s="9">
        <f>MATCH($A450, 'Spells By School'!B:B, 0)</f>
        <v>67</v>
      </c>
      <c r="L450" s="9" t="e">
        <f>MATCH($A450, 'Spells By School'!C:C, 0)</f>
        <v>#N/A</v>
      </c>
      <c r="M450" s="9" t="e">
        <f>MATCH($A450, 'Spells By School'!D:D, 0)</f>
        <v>#N/A</v>
      </c>
      <c r="N450" s="9" t="e">
        <f>MATCH($A450, 'Spells By School'!E:E, 0)</f>
        <v>#N/A</v>
      </c>
      <c r="O450" s="9" t="e">
        <f>MATCH($A450, 'Spells By School'!F:F, 0)</f>
        <v>#N/A</v>
      </c>
      <c r="P450" s="9" t="e">
        <f ca="1">MATCH($A450, 'Spells By School'!G:G, 0)</f>
        <v>#N/A</v>
      </c>
      <c r="Q450" s="9" t="e">
        <f>MATCH($A450, 'Spells By School'!H:H, 0)</f>
        <v>#N/A</v>
      </c>
      <c r="R450" s="9" t="e">
        <f>MATCH($A450, 'Spells By School'!I:I, 0)</f>
        <v>#N/A</v>
      </c>
      <c r="S450" s="9" t="str">
        <f>IF(ISNA($J450), IF(ISNA($K450), IF(ISNA($L450), IF(ISNA($M450), IF(ISNA($N450), IF(ISNA($O450), IF(ISNA($P450), IF(ISNA($Q450), IF(ISNA($R450), "###error###", R$1),Q$1),P$1),O$1),N$1),M$1),L$1),K$1),J$1)</f>
        <v>Conjuration</v>
      </c>
      <c r="T450" s="9" t="str">
        <f>IF(ISNA($J450), IF(ISNA($K450), IF(ISNA($L450), IF(ISNA($M450), IF(ISNA($N450), IF(ISNA($O450), IF(ISNA($P450), IF(ISNA($Q450), IF(ISNA($R450), "###error###", "WM"),"IL"),"NE"),"EN"),"EV"),"TR"),"DI"),"CO"),"AB")</f>
        <v>CO</v>
      </c>
      <c r="U450" s="9">
        <f>IF(ISNA($J450), IF(ISNA($K450), IF(ISNA($L450), IF(ISNA($M450), IF(ISNA($N450), IF(ISNA($O450), IF(ISNA($P450), IF(ISNA($Q450), IF(ISNA($R450), "###error###", MATCH(A450, 'Wand Mapping'!J:J,0)),MATCH(A450, 'Wand Mapping'!I:I,0)),MATCH(A450, 'Wand Mapping'!H:H,0)),MATCH(A450, 'Wand Mapping'!G:G,0)),MATCH(A450, 'Wand Mapping'!F:F,0)),MATCH(A450, 'Wand Mapping'!E:E,0)),MATCH(A450, 'Wand Mapping'!D:D,0)),MATCH(A450, 'Wand Mapping'!C:C,0)),MATCH(A450, 'Wand Mapping'!B:B,0))</f>
        <v>35</v>
      </c>
      <c r="V450" s="9" t="str">
        <f>INDEX('Wand Mapping'!K:K, U450)</f>
        <v>wand_ai_330</v>
      </c>
      <c r="W450" s="9" t="str">
        <f>_xlfn.CONCAT(V450, "_", T450)</f>
        <v>wand_ai_330_CO</v>
      </c>
      <c r="Z450" s="9" t="str">
        <f>IF(ISBLANK(X450), W450, X450)</f>
        <v>wand_ai_330_CO</v>
      </c>
    </row>
    <row r="451" spans="1:26">
      <c r="A451" s="9" t="s">
        <v>55</v>
      </c>
      <c r="B451" s="9" t="s">
        <v>1729</v>
      </c>
      <c r="C451" s="9">
        <v>5</v>
      </c>
      <c r="D451" s="9">
        <v>9</v>
      </c>
      <c r="E451" s="9" t="str">
        <f>_xlfn.CONCAT(B451, RIGHT(_xlfn.CONCAT("0", D451), 2))</f>
        <v>BZ-P909</v>
      </c>
      <c r="F451" s="9" t="s">
        <v>1545</v>
      </c>
      <c r="G451" s="9" t="s">
        <v>655</v>
      </c>
      <c r="H451" s="9" t="s">
        <v>654</v>
      </c>
      <c r="J451" s="9" t="e">
        <f>MATCH($A451, 'Spells By School'!A:A, 0)</f>
        <v>#N/A</v>
      </c>
      <c r="K451" s="9" t="e">
        <f>MATCH($A451, 'Spells By School'!B:B, 0)</f>
        <v>#N/A</v>
      </c>
      <c r="L451" s="9" t="e">
        <f>MATCH($A451, 'Spells By School'!C:C, 0)</f>
        <v>#N/A</v>
      </c>
      <c r="M451" s="9" t="e">
        <f>MATCH($A451, 'Spells By School'!D:D, 0)</f>
        <v>#N/A</v>
      </c>
      <c r="N451" s="9" t="e">
        <f>MATCH($A451, 'Spells By School'!E:E, 0)</f>
        <v>#N/A</v>
      </c>
      <c r="O451" s="9" t="e">
        <f>MATCH($A451, 'Spells By School'!F:F, 0)</f>
        <v>#N/A</v>
      </c>
      <c r="P451" s="9" t="e">
        <f ca="1">MATCH($A451, 'Spells By School'!G:G, 0)</f>
        <v>#N/A</v>
      </c>
      <c r="Q451" s="9">
        <f>MATCH($A451, 'Spells By School'!H:H, 0)</f>
        <v>30</v>
      </c>
      <c r="R451" s="9" t="e">
        <f>MATCH($A451, 'Spells By School'!I:I, 0)</f>
        <v>#N/A</v>
      </c>
      <c r="S451" s="9" t="str">
        <f ca="1">IF(ISNA($J451), IF(ISNA($K451), IF(ISNA($L451), IF(ISNA($M451), IF(ISNA($N451), IF(ISNA($O451), IF(ISNA($P451), IF(ISNA($Q451), IF(ISNA($R451), "###error###", R$1),Q$1),P$1),O$1),N$1),M$1),L$1),K$1),J$1)</f>
        <v>Illusion</v>
      </c>
      <c r="T451" s="9" t="str">
        <f ca="1">IF(ISNA($J451), IF(ISNA($K451), IF(ISNA($L451), IF(ISNA($M451), IF(ISNA($N451), IF(ISNA($O451), IF(ISNA($P451), IF(ISNA($Q451), IF(ISNA($R451), "###error###", "WM"),"IL"),"NE"),"EN"),"EV"),"TR"),"DI"),"CO"),"AB")</f>
        <v>IL</v>
      </c>
      <c r="U451" s="9">
        <f ca="1">IF(ISNA($J451), IF(ISNA($K451), IF(ISNA($L451), IF(ISNA($M451), IF(ISNA($N451), IF(ISNA($O451), IF(ISNA($P451), IF(ISNA($Q451), IF(ISNA($R451), "###error###", MATCH(A451, 'Wand Mapping'!J:J,0)),MATCH(A451, 'Wand Mapping'!I:I,0)),MATCH(A451, 'Wand Mapping'!H:H,0)),MATCH(A451, 'Wand Mapping'!G:G,0)),MATCH(A451, 'Wand Mapping'!F:F,0)),MATCH(A451, 'Wand Mapping'!E:E,0)),MATCH(A451, 'Wand Mapping'!D:D,0)),MATCH(A451, 'Wand Mapping'!C:C,0)),MATCH(A451, 'Wand Mapping'!B:B,0))</f>
        <v>10</v>
      </c>
      <c r="V451" s="9" t="str">
        <f ca="1">INDEX('Wand Mapping'!K:K, U451)</f>
        <v>wand_ai_080</v>
      </c>
      <c r="W451" s="9" t="str">
        <f ca="1">_xlfn.CONCAT(V451, "_", T451)</f>
        <v>wand_ai_080_IL</v>
      </c>
      <c r="Z451" s="9" t="str">
        <f ca="1">IF(ISBLANK(X451), W451, X451)</f>
        <v>wand_ai_080_IL</v>
      </c>
    </row>
    <row r="452" spans="1:26">
      <c r="A452" s="9" t="s">
        <v>102</v>
      </c>
      <c r="B452" s="9" t="s">
        <v>1730</v>
      </c>
      <c r="C452" s="9">
        <v>5</v>
      </c>
      <c r="D452" s="9">
        <v>9</v>
      </c>
      <c r="E452" s="9" t="str">
        <f>_xlfn.CONCAT(B452, RIGHT(_xlfn.CONCAT("0", D452), 2))</f>
        <v>BZ-PA09</v>
      </c>
      <c r="F452" s="9" t="s">
        <v>1546</v>
      </c>
      <c r="G452" s="9" t="s">
        <v>655</v>
      </c>
      <c r="H452" s="9" t="s">
        <v>654</v>
      </c>
      <c r="J452" s="9" t="e">
        <f>MATCH($A452, 'Spells By School'!A:A, 0)</f>
        <v>#N/A</v>
      </c>
      <c r="K452" s="9" t="e">
        <f>MATCH($A452, 'Spells By School'!B:B, 0)</f>
        <v>#N/A</v>
      </c>
      <c r="L452" s="9" t="e">
        <f>MATCH($A452, 'Spells By School'!C:C, 0)</f>
        <v>#N/A</v>
      </c>
      <c r="M452" s="9" t="e">
        <f>MATCH($A452, 'Spells By School'!D:D, 0)</f>
        <v>#N/A</v>
      </c>
      <c r="N452" s="9" t="e">
        <f>MATCH($A452, 'Spells By School'!E:E, 0)</f>
        <v>#N/A</v>
      </c>
      <c r="O452" s="9" t="e">
        <f>MATCH($A452, 'Spells By School'!F:F, 0)</f>
        <v>#N/A</v>
      </c>
      <c r="P452" s="9">
        <f ca="1">MATCH($A452, 'Spells By School'!G:G, 0)</f>
        <v>59</v>
      </c>
      <c r="Q452" s="9" t="e">
        <f>MATCH($A452, 'Spells By School'!H:H, 0)</f>
        <v>#N/A</v>
      </c>
      <c r="R452" s="9" t="e">
        <f>MATCH($A452, 'Spells By School'!I:I, 0)</f>
        <v>#N/A</v>
      </c>
      <c r="S452" s="9" t="str">
        <f ca="1">IF(ISNA($J452), IF(ISNA($K452), IF(ISNA($L452), IF(ISNA($M452), IF(ISNA($N452), IF(ISNA($O452), IF(ISNA($P452), IF(ISNA($Q452), IF(ISNA($R452), "###error###", R$1),Q$1),P$1),O$1),N$1),M$1),L$1),K$1),J$1)</f>
        <v>Necromancy</v>
      </c>
      <c r="T452" s="9" t="str">
        <f ca="1">IF(ISNA($J452), IF(ISNA($K452), IF(ISNA($L452), IF(ISNA($M452), IF(ISNA($N452), IF(ISNA($O452), IF(ISNA($P452), IF(ISNA($Q452), IF(ISNA($R452), "###error###", "WM"),"IL"),"NE"),"EN"),"EV"),"TR"),"DI"),"CO"),"AB")</f>
        <v>NE</v>
      </c>
      <c r="U452" s="9">
        <f ca="1">IF(ISNA($J452), IF(ISNA($K452), IF(ISNA($L452), IF(ISNA($M452), IF(ISNA($N452), IF(ISNA($O452), IF(ISNA($P452), IF(ISNA($Q452), IF(ISNA($R452), "###error###", MATCH(A452, 'Wand Mapping'!J:J,0)),MATCH(A452, 'Wand Mapping'!I:I,0)),MATCH(A452, 'Wand Mapping'!H:H,0)),MATCH(A452, 'Wand Mapping'!G:G,0)),MATCH(A452, 'Wand Mapping'!F:F,0)),MATCH(A452, 'Wand Mapping'!E:E,0)),MATCH(A452, 'Wand Mapping'!D:D,0)),MATCH(A452, 'Wand Mapping'!C:C,0)),MATCH(A452, 'Wand Mapping'!B:B,0))</f>
        <v>18</v>
      </c>
      <c r="V452" s="9" t="str">
        <f ca="1">INDEX('Wand Mapping'!K:K, U452)</f>
        <v>wand_ai_160</v>
      </c>
      <c r="W452" s="9" t="str">
        <f ca="1">_xlfn.CONCAT(V452, "_", T452)</f>
        <v>wand_ai_160_NE</v>
      </c>
      <c r="Z452" s="9" t="str">
        <f ca="1">IF(ISBLANK(X452), W452, X452)</f>
        <v>wand_ai_160_NE</v>
      </c>
    </row>
    <row r="453" spans="1:26">
      <c r="A453" s="9" t="s">
        <v>597</v>
      </c>
      <c r="B453" s="9" t="s">
        <v>1731</v>
      </c>
      <c r="C453" s="9">
        <v>5</v>
      </c>
      <c r="D453" s="9">
        <v>9</v>
      </c>
      <c r="E453" s="9" t="str">
        <f>_xlfn.CONCAT(B453, RIGHT(_xlfn.CONCAT("0", D453), 2))</f>
        <v>BZ-PB09</v>
      </c>
      <c r="F453" s="9" t="s">
        <v>1547</v>
      </c>
      <c r="G453" s="9" t="s">
        <v>655</v>
      </c>
      <c r="H453" s="9" t="s">
        <v>654</v>
      </c>
      <c r="J453" s="9" t="e">
        <f>MATCH($A453, 'Spells By School'!A:A, 0)</f>
        <v>#N/A</v>
      </c>
      <c r="K453" s="9" t="e">
        <f>MATCH($A453, 'Spells By School'!B:B, 0)</f>
        <v>#N/A</v>
      </c>
      <c r="L453" s="9" t="e">
        <f>MATCH($A453, 'Spells By School'!C:C, 0)</f>
        <v>#N/A</v>
      </c>
      <c r="M453" s="9" t="e">
        <f>MATCH($A453, 'Spells By School'!D:D, 0)</f>
        <v>#N/A</v>
      </c>
      <c r="N453" s="9">
        <f>MATCH($A453, 'Spells By School'!E:E, 0)</f>
        <v>32</v>
      </c>
      <c r="O453" s="9" t="e">
        <f>MATCH($A453, 'Spells By School'!F:F, 0)</f>
        <v>#N/A</v>
      </c>
      <c r="P453" s="9" t="e">
        <f ca="1">MATCH($A453, 'Spells By School'!G:G, 0)</f>
        <v>#N/A</v>
      </c>
      <c r="Q453" s="9" t="e">
        <f>MATCH($A453, 'Spells By School'!H:H, 0)</f>
        <v>#N/A</v>
      </c>
      <c r="R453" s="9" t="e">
        <f>MATCH($A453, 'Spells By School'!I:I, 0)</f>
        <v>#N/A</v>
      </c>
      <c r="S453" s="9" t="str">
        <f>IF(ISNA($J453), IF(ISNA($K453), IF(ISNA($L453), IF(ISNA($M453), IF(ISNA($N453), IF(ISNA($O453), IF(ISNA($P453), IF(ISNA($Q453), IF(ISNA($R453), "###error###", R$1),Q$1),P$1),O$1),N$1),M$1),L$1),K$1),J$1)</f>
        <v>Invocation</v>
      </c>
      <c r="T453" s="9" t="str">
        <f>IF(ISNA($J453), IF(ISNA($K453), IF(ISNA($L453), IF(ISNA($M453), IF(ISNA($N453), IF(ISNA($O453), IF(ISNA($P453), IF(ISNA($Q453), IF(ISNA($R453), "###error###", "WM"),"IL"),"NE"),"EN"),"EV"),"TR"),"DI"),"CO"),"AB")</f>
        <v>EV</v>
      </c>
      <c r="U453" s="9">
        <f>IF(ISNA($J453), IF(ISNA($K453), IF(ISNA($L453), IF(ISNA($M453), IF(ISNA($N453), IF(ISNA($O453), IF(ISNA($P453), IF(ISNA($Q453), IF(ISNA($R453), "###error###", MATCH(A453, 'Wand Mapping'!J:J,0)),MATCH(A453, 'Wand Mapping'!I:I,0)),MATCH(A453, 'Wand Mapping'!H:H,0)),MATCH(A453, 'Wand Mapping'!G:G,0)),MATCH(A453, 'Wand Mapping'!F:F,0)),MATCH(A453, 'Wand Mapping'!E:E,0)),MATCH(A453, 'Wand Mapping'!D:D,0)),MATCH(A453, 'Wand Mapping'!C:C,0)),MATCH(A453, 'Wand Mapping'!B:B,0))</f>
        <v>95</v>
      </c>
      <c r="V453" s="9" t="str">
        <f>INDEX('Wand Mapping'!K:K, U453)</f>
        <v>wand_ai_930</v>
      </c>
      <c r="W453" s="9" t="str">
        <f>_xlfn.CONCAT(V453, "_", T453)</f>
        <v>wand_ai_930_EV</v>
      </c>
      <c r="Z453" s="9" t="str">
        <f>IF(ISBLANK(X453), W453, X453)</f>
        <v>wand_ai_930_EV</v>
      </c>
    </row>
    <row r="454" spans="1:26">
      <c r="A454" s="9" t="s">
        <v>401</v>
      </c>
      <c r="B454" s="9" t="s">
        <v>1733</v>
      </c>
      <c r="C454" s="9">
        <v>5</v>
      </c>
      <c r="D454" s="9">
        <v>9</v>
      </c>
      <c r="E454" s="9" t="str">
        <f>_xlfn.CONCAT(B454, RIGHT(_xlfn.CONCAT("0", D454), 2))</f>
        <v>BZ-PD09</v>
      </c>
      <c r="F454" s="9" t="s">
        <v>1591</v>
      </c>
      <c r="G454" s="9" t="s">
        <v>655</v>
      </c>
      <c r="H454" s="9" t="s">
        <v>654</v>
      </c>
      <c r="J454" s="9">
        <f>MATCH($A454, 'Spells By School'!A:A, 0)</f>
        <v>16</v>
      </c>
      <c r="K454" s="9" t="e">
        <f>MATCH($A454, 'Spells By School'!B:B, 0)</f>
        <v>#N/A</v>
      </c>
      <c r="L454" s="9" t="e">
        <f>MATCH($A454, 'Spells By School'!C:C, 0)</f>
        <v>#N/A</v>
      </c>
      <c r="M454" s="9" t="e">
        <f>MATCH($A454, 'Spells By School'!D:D, 0)</f>
        <v>#N/A</v>
      </c>
      <c r="N454" s="9" t="e">
        <f>MATCH($A454, 'Spells By School'!E:E, 0)</f>
        <v>#N/A</v>
      </c>
      <c r="O454" s="9" t="e">
        <f>MATCH($A454, 'Spells By School'!F:F, 0)</f>
        <v>#N/A</v>
      </c>
      <c r="P454" s="9" t="e">
        <f ca="1">MATCH($A454, 'Spells By School'!G:G, 0)</f>
        <v>#N/A</v>
      </c>
      <c r="Q454" s="9" t="e">
        <f>MATCH($A454, 'Spells By School'!H:H, 0)</f>
        <v>#N/A</v>
      </c>
      <c r="R454" s="9" t="e">
        <f>MATCH($A454, 'Spells By School'!I:I, 0)</f>
        <v>#N/A</v>
      </c>
      <c r="S454" s="9" t="str">
        <f>IF(ISNA($J454), IF(ISNA($K454), IF(ISNA($L454), IF(ISNA($M454), IF(ISNA($N454), IF(ISNA($O454), IF(ISNA($P454), IF(ISNA($Q454), IF(ISNA($R454), "###error###", R$1),Q$1),P$1),O$1),N$1),M$1),L$1),K$1),J$1)</f>
        <v>Abjuration</v>
      </c>
      <c r="T454" s="9" t="str">
        <f>IF(ISNA($J454), IF(ISNA($K454), IF(ISNA($L454), IF(ISNA($M454), IF(ISNA($N454), IF(ISNA($O454), IF(ISNA($P454), IF(ISNA($Q454), IF(ISNA($R454), "###error###", "WM"),"IL"),"NE"),"EN"),"EV"),"TR"),"DI"),"CO"),"AB")</f>
        <v>AB</v>
      </c>
      <c r="U454" s="9">
        <f>IF(ISNA($J454), IF(ISNA($K454), IF(ISNA($L454), IF(ISNA($M454), IF(ISNA($N454), IF(ISNA($O454), IF(ISNA($P454), IF(ISNA($Q454), IF(ISNA($R454), "###error###", MATCH(A454, 'Wand Mapping'!J:J,0)),MATCH(A454, 'Wand Mapping'!I:I,0)),MATCH(A454, 'Wand Mapping'!H:H,0)),MATCH(A454, 'Wand Mapping'!G:G,0)),MATCH(A454, 'Wand Mapping'!F:F,0)),MATCH(A454, 'Wand Mapping'!E:E,0)),MATCH(A454, 'Wand Mapping'!D:D,0)),MATCH(A454, 'Wand Mapping'!C:C,0)),MATCH(A454, 'Wand Mapping'!B:B,0))</f>
        <v>66</v>
      </c>
      <c r="V454" s="9" t="str">
        <f>INDEX('Wand Mapping'!K:K, U454)</f>
        <v>wand_ai_640</v>
      </c>
      <c r="W454" s="9" t="str">
        <f>_xlfn.CONCAT(V454, "_", T454)</f>
        <v>wand_ai_640_AB</v>
      </c>
      <c r="Z454" s="9" t="str">
        <f>IF(ISBLANK(X454), W454, X454)</f>
        <v>wand_ai_640_AB</v>
      </c>
    </row>
    <row r="455" spans="1:26">
      <c r="A455" s="9" t="s">
        <v>441</v>
      </c>
      <c r="B455" s="9" t="s">
        <v>1734</v>
      </c>
      <c r="C455" s="9">
        <v>5</v>
      </c>
      <c r="D455" s="9">
        <v>9</v>
      </c>
      <c r="E455" s="9" t="str">
        <f>_xlfn.CONCAT(B455, RIGHT(_xlfn.CONCAT("0", D455), 2))</f>
        <v>BZ-PE09</v>
      </c>
      <c r="F455" s="9" t="s">
        <v>1592</v>
      </c>
      <c r="G455" s="9" t="s">
        <v>655</v>
      </c>
      <c r="H455" s="9" t="s">
        <v>654</v>
      </c>
      <c r="J455" s="9">
        <f>MATCH($A455, 'Spells By School'!A:A, 0)</f>
        <v>75</v>
      </c>
      <c r="K455" s="9" t="e">
        <f>MATCH($A455, 'Spells By School'!B:B, 0)</f>
        <v>#N/A</v>
      </c>
      <c r="L455" s="9" t="e">
        <f>MATCH($A455, 'Spells By School'!C:C, 0)</f>
        <v>#N/A</v>
      </c>
      <c r="M455" s="9" t="e">
        <f>MATCH($A455, 'Spells By School'!D:D, 0)</f>
        <v>#N/A</v>
      </c>
      <c r="N455" s="9" t="e">
        <f>MATCH($A455, 'Spells By School'!E:E, 0)</f>
        <v>#N/A</v>
      </c>
      <c r="O455" s="9" t="e">
        <f>MATCH($A455, 'Spells By School'!F:F, 0)</f>
        <v>#N/A</v>
      </c>
      <c r="P455" s="9" t="e">
        <f ca="1">MATCH($A455, 'Spells By School'!G:G, 0)</f>
        <v>#N/A</v>
      </c>
      <c r="Q455" s="9" t="e">
        <f>MATCH($A455, 'Spells By School'!H:H, 0)</f>
        <v>#N/A</v>
      </c>
      <c r="R455" s="9" t="e">
        <f>MATCH($A455, 'Spells By School'!I:I, 0)</f>
        <v>#N/A</v>
      </c>
      <c r="S455" s="9" t="str">
        <f>IF(ISNA($J455), IF(ISNA($K455), IF(ISNA($L455), IF(ISNA($M455), IF(ISNA($N455), IF(ISNA($O455), IF(ISNA($P455), IF(ISNA($Q455), IF(ISNA($R455), "###error###", R$1),Q$1),P$1),O$1),N$1),M$1),L$1),K$1),J$1)</f>
        <v>Abjuration</v>
      </c>
      <c r="T455" s="9" t="str">
        <f>IF(ISNA($J455), IF(ISNA($K455), IF(ISNA($L455), IF(ISNA($M455), IF(ISNA($N455), IF(ISNA($O455), IF(ISNA($P455), IF(ISNA($Q455), IF(ISNA($R455), "###error###", "WM"),"IL"),"NE"),"EN"),"EV"),"TR"),"DI"),"CO"),"AB")</f>
        <v>AB</v>
      </c>
      <c r="U455" s="9">
        <f>IF(ISNA($J455), IF(ISNA($K455), IF(ISNA($L455), IF(ISNA($M455), IF(ISNA($N455), IF(ISNA($O455), IF(ISNA($P455), IF(ISNA($Q455), IF(ISNA($R455), "###error###", MATCH(A455, 'Wand Mapping'!J:J,0)),MATCH(A455, 'Wand Mapping'!I:I,0)),MATCH(A455, 'Wand Mapping'!H:H,0)),MATCH(A455, 'Wand Mapping'!G:G,0)),MATCH(A455, 'Wand Mapping'!F:F,0)),MATCH(A455, 'Wand Mapping'!E:E,0)),MATCH(A455, 'Wand Mapping'!D:D,0)),MATCH(A455, 'Wand Mapping'!C:C,0)),MATCH(A455, 'Wand Mapping'!B:B,0))</f>
        <v>72</v>
      </c>
      <c r="V455" s="9" t="str">
        <f>INDEX('Wand Mapping'!K:K, U455)</f>
        <v>wand_ai_700</v>
      </c>
      <c r="W455" s="9" t="str">
        <f>_xlfn.CONCAT(V455, "_", T455)</f>
        <v>wand_ai_700_AB</v>
      </c>
      <c r="Z455" s="9" t="str">
        <f>IF(ISBLANK(X455), W455, X455)</f>
        <v>wand_ai_700_AB</v>
      </c>
    </row>
    <row r="456" spans="1:26">
      <c r="A456" s="9" t="s">
        <v>108</v>
      </c>
      <c r="B456" s="9" t="s">
        <v>1735</v>
      </c>
      <c r="C456" s="9">
        <v>6</v>
      </c>
      <c r="D456" s="9">
        <v>12</v>
      </c>
      <c r="E456" s="9" t="str">
        <f>_xlfn.CONCAT(B456, RIGHT(_xlfn.CONCAT("0", D456), 2))</f>
        <v>BZ-PF12</v>
      </c>
      <c r="F456" s="9" t="s">
        <v>1548</v>
      </c>
      <c r="G456" s="9" t="s">
        <v>655</v>
      </c>
      <c r="H456" s="9" t="s">
        <v>654</v>
      </c>
      <c r="J456" s="9" t="e">
        <f>MATCH($A456, 'Spells By School'!A:A, 0)</f>
        <v>#N/A</v>
      </c>
      <c r="K456" s="9" t="e">
        <f>MATCH($A456, 'Spells By School'!B:B, 0)</f>
        <v>#N/A</v>
      </c>
      <c r="L456" s="9" t="e">
        <f>MATCH($A456, 'Spells By School'!C:C, 0)</f>
        <v>#N/A</v>
      </c>
      <c r="M456" s="9" t="e">
        <f>MATCH($A456, 'Spells By School'!D:D, 0)</f>
        <v>#N/A</v>
      </c>
      <c r="N456" s="9">
        <f>MATCH($A456, 'Spells By School'!E:E, 0)</f>
        <v>42</v>
      </c>
      <c r="O456" s="9" t="e">
        <f>MATCH($A456, 'Spells By School'!F:F, 0)</f>
        <v>#N/A</v>
      </c>
      <c r="P456" s="9" t="e">
        <f ca="1">MATCH($A456, 'Spells By School'!G:G, 0)</f>
        <v>#N/A</v>
      </c>
      <c r="Q456" s="9" t="e">
        <f>MATCH($A456, 'Spells By School'!H:H, 0)</f>
        <v>#N/A</v>
      </c>
      <c r="R456" s="9" t="e">
        <f>MATCH($A456, 'Spells By School'!I:I, 0)</f>
        <v>#N/A</v>
      </c>
      <c r="S456" s="9" t="str">
        <f>IF(ISNA($J456), IF(ISNA($K456), IF(ISNA($L456), IF(ISNA($M456), IF(ISNA($N456), IF(ISNA($O456), IF(ISNA($P456), IF(ISNA($Q456), IF(ISNA($R456), "###error###", R$1),Q$1),P$1),O$1),N$1),M$1),L$1),K$1),J$1)</f>
        <v>Invocation</v>
      </c>
      <c r="T456" s="9" t="str">
        <f>IF(ISNA($J456), IF(ISNA($K456), IF(ISNA($L456), IF(ISNA($M456), IF(ISNA($N456), IF(ISNA($O456), IF(ISNA($P456), IF(ISNA($Q456), IF(ISNA($R456), "###error###", "WM"),"IL"),"NE"),"EN"),"EV"),"TR"),"DI"),"CO"),"AB")</f>
        <v>EV</v>
      </c>
      <c r="U456" s="9">
        <f>IF(ISNA($J456), IF(ISNA($K456), IF(ISNA($L456), IF(ISNA($M456), IF(ISNA($N456), IF(ISNA($O456), IF(ISNA($P456), IF(ISNA($Q456), IF(ISNA($R456), "###error###", MATCH(A456, 'Wand Mapping'!J:J,0)),MATCH(A456, 'Wand Mapping'!I:I,0)),MATCH(A456, 'Wand Mapping'!H:H,0)),MATCH(A456, 'Wand Mapping'!G:G,0)),MATCH(A456, 'Wand Mapping'!F:F,0)),MATCH(A456, 'Wand Mapping'!E:E,0)),MATCH(A456, 'Wand Mapping'!D:D,0)),MATCH(A456, 'Wand Mapping'!C:C,0)),MATCH(A456, 'Wand Mapping'!B:B,0))</f>
        <v>19</v>
      </c>
      <c r="V456" s="9" t="str">
        <f>INDEX('Wand Mapping'!K:K, U456)</f>
        <v>wand_ai_170</v>
      </c>
      <c r="W456" s="9" t="str">
        <f>_xlfn.CONCAT(V456, "_", T456)</f>
        <v>wand_ai_170_EV</v>
      </c>
      <c r="Z456" s="9" t="str">
        <f>IF(ISBLANK(X456), W456, X456)</f>
        <v>wand_ai_170_EV</v>
      </c>
    </row>
    <row r="457" spans="1:26">
      <c r="A457" s="9" t="s">
        <v>352</v>
      </c>
      <c r="B457" s="9" t="s">
        <v>1736</v>
      </c>
      <c r="C457" s="9">
        <v>6</v>
      </c>
      <c r="D457" s="9">
        <v>12</v>
      </c>
      <c r="E457" s="9" t="str">
        <f>_xlfn.CONCAT(B457, RIGHT(_xlfn.CONCAT("0", D457), 2))</f>
        <v>BZ-PG12</v>
      </c>
      <c r="F457" s="9" t="s">
        <v>1549</v>
      </c>
      <c r="G457" s="9" t="s">
        <v>655</v>
      </c>
      <c r="H457" s="9" t="s">
        <v>654</v>
      </c>
      <c r="J457" s="9" t="e">
        <f>MATCH($A457, 'Spells By School'!A:A, 0)</f>
        <v>#N/A</v>
      </c>
      <c r="K457" s="9" t="e">
        <f>MATCH($A457, 'Spells By School'!B:B, 0)</f>
        <v>#N/A</v>
      </c>
      <c r="L457" s="9" t="e">
        <f>MATCH($A457, 'Spells By School'!C:C, 0)</f>
        <v>#N/A</v>
      </c>
      <c r="M457" s="9">
        <f>MATCH($A457, 'Spells By School'!D:D, 0)</f>
        <v>31</v>
      </c>
      <c r="N457" s="9" t="e">
        <f>MATCH($A457, 'Spells By School'!E:E, 0)</f>
        <v>#N/A</v>
      </c>
      <c r="O457" s="9" t="e">
        <f>MATCH($A457, 'Spells By School'!F:F, 0)</f>
        <v>#N/A</v>
      </c>
      <c r="P457" s="9" t="e">
        <f ca="1">MATCH($A457, 'Spells By School'!G:G, 0)</f>
        <v>#N/A</v>
      </c>
      <c r="Q457" s="9" t="e">
        <f>MATCH($A457, 'Spells By School'!H:H, 0)</f>
        <v>#N/A</v>
      </c>
      <c r="R457" s="9" t="e">
        <f>MATCH($A457, 'Spells By School'!I:I, 0)</f>
        <v>#N/A</v>
      </c>
      <c r="S457" s="9" t="str">
        <f>IF(ISNA($J457), IF(ISNA($K457), IF(ISNA($L457), IF(ISNA($M457), IF(ISNA($N457), IF(ISNA($O457), IF(ISNA($P457), IF(ISNA($Q457), IF(ISNA($R457), "###error###", R$1),Q$1),P$1),O$1),N$1),M$1),L$1),K$1),J$1)</f>
        <v>Transmutation</v>
      </c>
      <c r="T457" s="9" t="str">
        <f>IF(ISNA($J457), IF(ISNA($K457), IF(ISNA($L457), IF(ISNA($M457), IF(ISNA($N457), IF(ISNA($O457), IF(ISNA($P457), IF(ISNA($Q457), IF(ISNA($R457), "###error###", "WM"),"IL"),"NE"),"EN"),"EV"),"TR"),"DI"),"CO"),"AB")</f>
        <v>TR</v>
      </c>
      <c r="U457" s="9">
        <f>IF(ISNA($J457), IF(ISNA($K457), IF(ISNA($L457), IF(ISNA($M457), IF(ISNA($N457), IF(ISNA($O457), IF(ISNA($P457), IF(ISNA($Q457), IF(ISNA($R457), "###error###", MATCH(A457, 'Wand Mapping'!J:J,0)),MATCH(A457, 'Wand Mapping'!I:I,0)),MATCH(A457, 'Wand Mapping'!H:H,0)),MATCH(A457, 'Wand Mapping'!G:G,0)),MATCH(A457, 'Wand Mapping'!F:F,0)),MATCH(A457, 'Wand Mapping'!E:E,0)),MATCH(A457, 'Wand Mapping'!D:D,0)),MATCH(A457, 'Wand Mapping'!C:C,0)),MATCH(A457, 'Wand Mapping'!B:B,0))</f>
        <v>58</v>
      </c>
      <c r="V457" s="9" t="str">
        <f>INDEX('Wand Mapping'!K:K, U457)</f>
        <v>wand_ai_560</v>
      </c>
      <c r="W457" s="9" t="str">
        <f>_xlfn.CONCAT(V457, "_", T457)</f>
        <v>wand_ai_560_TR</v>
      </c>
      <c r="Z457" s="9" t="str">
        <f>IF(ISBLANK(X457), W457, X457)</f>
        <v>wand_ai_560_TR</v>
      </c>
    </row>
    <row r="458" spans="1:26">
      <c r="A458" s="9" t="s">
        <v>379</v>
      </c>
      <c r="B458" s="9" t="s">
        <v>1737</v>
      </c>
      <c r="C458" s="9">
        <v>6</v>
      </c>
      <c r="D458" s="9">
        <v>12</v>
      </c>
      <c r="E458" s="9" t="str">
        <f>_xlfn.CONCAT(B458, RIGHT(_xlfn.CONCAT("0", D458), 2))</f>
        <v>BZ-PH12</v>
      </c>
      <c r="F458" s="9" t="s">
        <v>1550</v>
      </c>
      <c r="G458" s="9" t="s">
        <v>655</v>
      </c>
      <c r="H458" s="9" t="s">
        <v>654</v>
      </c>
      <c r="J458" s="9" t="e">
        <f>MATCH($A458, 'Spells By School'!A:A, 0)</f>
        <v>#N/A</v>
      </c>
      <c r="K458" s="9" t="e">
        <f>MATCH($A458, 'Spells By School'!B:B, 0)</f>
        <v>#N/A</v>
      </c>
      <c r="L458" s="9" t="e">
        <f>MATCH($A458, 'Spells By School'!C:C, 0)</f>
        <v>#N/A</v>
      </c>
      <c r="M458" s="9" t="e">
        <f>MATCH($A458, 'Spells By School'!D:D, 0)</f>
        <v>#N/A</v>
      </c>
      <c r="N458" s="9" t="e">
        <f>MATCH($A458, 'Spells By School'!E:E, 0)</f>
        <v>#N/A</v>
      </c>
      <c r="O458" s="9">
        <f>MATCH($A458, 'Spells By School'!F:F, 0)</f>
        <v>28</v>
      </c>
      <c r="P458" s="9" t="e">
        <f ca="1">MATCH($A458, 'Spells By School'!G:G, 0)</f>
        <v>#N/A</v>
      </c>
      <c r="Q458" s="9" t="e">
        <f>MATCH($A458, 'Spells By School'!H:H, 0)</f>
        <v>#N/A</v>
      </c>
      <c r="R458" s="9" t="e">
        <f>MATCH($A458, 'Spells By School'!I:I, 0)</f>
        <v>#N/A</v>
      </c>
      <c r="S458" s="9" t="str">
        <f>IF(ISNA($J458), IF(ISNA($K458), IF(ISNA($L458), IF(ISNA($M458), IF(ISNA($N458), IF(ISNA($O458), IF(ISNA($P458), IF(ISNA($Q458), IF(ISNA($R458), "###error###", R$1),Q$1),P$1),O$1),N$1),M$1),L$1),K$1),J$1)</f>
        <v>Enchantment</v>
      </c>
      <c r="T458" s="9" t="str">
        <f>IF(ISNA($J458), IF(ISNA($K458), IF(ISNA($L458), IF(ISNA($M458), IF(ISNA($N458), IF(ISNA($O458), IF(ISNA($P458), IF(ISNA($Q458), IF(ISNA($R458), "###error###", "WM"),"IL"),"NE"),"EN"),"EV"),"TR"),"DI"),"CO"),"AB")</f>
        <v>EN</v>
      </c>
      <c r="U458" s="9">
        <f>IF(ISNA($J458), IF(ISNA($K458), IF(ISNA($L458), IF(ISNA($M458), IF(ISNA($N458), IF(ISNA($O458), IF(ISNA($P458), IF(ISNA($Q458), IF(ISNA($R458), "###error###", MATCH(A458, 'Wand Mapping'!J:J,0)),MATCH(A458, 'Wand Mapping'!I:I,0)),MATCH(A458, 'Wand Mapping'!H:H,0)),MATCH(A458, 'Wand Mapping'!G:G,0)),MATCH(A458, 'Wand Mapping'!F:F,0)),MATCH(A458, 'Wand Mapping'!E:E,0)),MATCH(A458, 'Wand Mapping'!D:D,0)),MATCH(A458, 'Wand Mapping'!C:C,0)),MATCH(A458, 'Wand Mapping'!B:B,0))</f>
        <v>62</v>
      </c>
      <c r="V458" s="9" t="str">
        <f>INDEX('Wand Mapping'!K:K, U458)</f>
        <v>wand_ai_600</v>
      </c>
      <c r="W458" s="9" t="str">
        <f>_xlfn.CONCAT(V458, "_", T458)</f>
        <v>wand_ai_600_EN</v>
      </c>
      <c r="Z458" s="9" t="str">
        <f>IF(ISBLANK(X458), W458, X458)</f>
        <v>wand_ai_600_EN</v>
      </c>
    </row>
    <row r="459" spans="1:26">
      <c r="A459" s="9" t="s">
        <v>270</v>
      </c>
      <c r="B459" s="9" t="s">
        <v>1738</v>
      </c>
      <c r="C459" s="9">
        <v>6</v>
      </c>
      <c r="D459" s="9">
        <v>12</v>
      </c>
      <c r="E459" s="9" t="str">
        <f>_xlfn.CONCAT(B459, RIGHT(_xlfn.CONCAT("0", D459), 2))</f>
        <v>BZ-PI12</v>
      </c>
      <c r="F459" s="9" t="s">
        <v>1551</v>
      </c>
      <c r="G459" s="9" t="s">
        <v>655</v>
      </c>
      <c r="H459" s="9" t="s">
        <v>654</v>
      </c>
      <c r="J459" s="9" t="e">
        <f>MATCH($A459, 'Spells By School'!A:A, 0)</f>
        <v>#N/A</v>
      </c>
      <c r="K459" s="9" t="e">
        <f>MATCH($A459, 'Spells By School'!B:B, 0)</f>
        <v>#N/A</v>
      </c>
      <c r="L459" s="9" t="e">
        <f>MATCH($A459, 'Spells By School'!C:C, 0)</f>
        <v>#N/A</v>
      </c>
      <c r="M459" s="9" t="e">
        <f>MATCH($A459, 'Spells By School'!D:D, 0)</f>
        <v>#N/A</v>
      </c>
      <c r="N459" s="9" t="e">
        <f>MATCH($A459, 'Spells By School'!E:E, 0)</f>
        <v>#N/A</v>
      </c>
      <c r="O459" s="9">
        <f>MATCH($A459, 'Spells By School'!F:F, 0)</f>
        <v>36</v>
      </c>
      <c r="P459" s="9" t="e">
        <f ca="1">MATCH($A459, 'Spells By School'!G:G, 0)</f>
        <v>#N/A</v>
      </c>
      <c r="Q459" s="9" t="e">
        <f>MATCH($A459, 'Spells By School'!H:H, 0)</f>
        <v>#N/A</v>
      </c>
      <c r="R459" s="9" t="e">
        <f>MATCH($A459, 'Spells By School'!I:I, 0)</f>
        <v>#N/A</v>
      </c>
      <c r="S459" s="9" t="str">
        <f>IF(ISNA($J459), IF(ISNA($K459), IF(ISNA($L459), IF(ISNA($M459), IF(ISNA($N459), IF(ISNA($O459), IF(ISNA($P459), IF(ISNA($Q459), IF(ISNA($R459), "###error###", R$1),Q$1),P$1),O$1),N$1),M$1),L$1),K$1),J$1)</f>
        <v>Enchantment</v>
      </c>
      <c r="T459" s="9" t="str">
        <f>IF(ISNA($J459), IF(ISNA($K459), IF(ISNA($L459), IF(ISNA($M459), IF(ISNA($N459), IF(ISNA($O459), IF(ISNA($P459), IF(ISNA($Q459), IF(ISNA($R459), "###error###", "WM"),"IL"),"NE"),"EN"),"EV"),"TR"),"DI"),"CO"),"AB")</f>
        <v>EN</v>
      </c>
      <c r="U459" s="9">
        <f>IF(ISNA($J459), IF(ISNA($K459), IF(ISNA($L459), IF(ISNA($M459), IF(ISNA($N459), IF(ISNA($O459), IF(ISNA($P459), IF(ISNA($Q459), IF(ISNA($R459), "###error###", MATCH(A459, 'Wand Mapping'!J:J,0)),MATCH(A459, 'Wand Mapping'!I:I,0)),MATCH(A459, 'Wand Mapping'!H:H,0)),MATCH(A459, 'Wand Mapping'!G:G,0)),MATCH(A459, 'Wand Mapping'!F:F,0)),MATCH(A459, 'Wand Mapping'!E:E,0)),MATCH(A459, 'Wand Mapping'!D:D,0)),MATCH(A459, 'Wand Mapping'!C:C,0)),MATCH(A459, 'Wand Mapping'!B:B,0))</f>
        <v>45</v>
      </c>
      <c r="V459" s="9" t="str">
        <f>INDEX('Wand Mapping'!K:K, U459)</f>
        <v>wand_ai_430</v>
      </c>
      <c r="W459" s="9" t="str">
        <f>_xlfn.CONCAT(V459, "_", T459)</f>
        <v>wand_ai_430_EN</v>
      </c>
      <c r="Z459" s="9" t="str">
        <f>IF(ISBLANK(X459), W459, X459)</f>
        <v>wand_ai_430_EN</v>
      </c>
    </row>
    <row r="460" spans="1:26">
      <c r="A460" s="9" t="s">
        <v>586</v>
      </c>
      <c r="B460" s="9" t="s">
        <v>1739</v>
      </c>
      <c r="C460" s="9">
        <v>6</v>
      </c>
      <c r="D460" s="9">
        <v>12</v>
      </c>
      <c r="E460" s="9" t="str">
        <f>_xlfn.CONCAT(B460, RIGHT(_xlfn.CONCAT("0", D460), 2))</f>
        <v>BZ-PJ12</v>
      </c>
      <c r="F460" s="9" t="s">
        <v>1552</v>
      </c>
      <c r="G460" s="9" t="s">
        <v>655</v>
      </c>
      <c r="H460" s="9" t="s">
        <v>654</v>
      </c>
      <c r="J460" s="9" t="e">
        <f>MATCH($A460, 'Spells By School'!A:A, 0)</f>
        <v>#N/A</v>
      </c>
      <c r="K460" s="9" t="e">
        <f>MATCH($A460, 'Spells By School'!B:B, 0)</f>
        <v>#N/A</v>
      </c>
      <c r="L460" s="9" t="e">
        <f>MATCH($A460, 'Spells By School'!C:C, 0)</f>
        <v>#N/A</v>
      </c>
      <c r="M460" s="9" t="e">
        <f>MATCH($A460, 'Spells By School'!D:D, 0)</f>
        <v>#N/A</v>
      </c>
      <c r="N460" s="9" t="e">
        <f>MATCH($A460, 'Spells By School'!E:E, 0)</f>
        <v>#N/A</v>
      </c>
      <c r="O460" s="9">
        <f>MATCH($A460, 'Spells By School'!F:F, 0)</f>
        <v>40</v>
      </c>
      <c r="P460" s="9" t="e">
        <f ca="1">MATCH($A460, 'Spells By School'!G:G, 0)</f>
        <v>#N/A</v>
      </c>
      <c r="Q460" s="9" t="e">
        <f>MATCH($A460, 'Spells By School'!H:H, 0)</f>
        <v>#N/A</v>
      </c>
      <c r="R460" s="9" t="e">
        <f>MATCH($A460, 'Spells By School'!I:I, 0)</f>
        <v>#N/A</v>
      </c>
      <c r="S460" s="9" t="str">
        <f>IF(ISNA($J460), IF(ISNA($K460), IF(ISNA($L460), IF(ISNA($M460), IF(ISNA($N460), IF(ISNA($O460), IF(ISNA($P460), IF(ISNA($Q460), IF(ISNA($R460), "###error###", R$1),Q$1),P$1),O$1),N$1),M$1),L$1),K$1),J$1)</f>
        <v>Enchantment</v>
      </c>
      <c r="T460" s="9" t="str">
        <f>IF(ISNA($J460), IF(ISNA($K460), IF(ISNA($L460), IF(ISNA($M460), IF(ISNA($N460), IF(ISNA($O460), IF(ISNA($P460), IF(ISNA($Q460), IF(ISNA($R460), "###error###", "WM"),"IL"),"NE"),"EN"),"EV"),"TR"),"DI"),"CO"),"AB")</f>
        <v>EN</v>
      </c>
      <c r="U460" s="9">
        <f>IF(ISNA($J460), IF(ISNA($K460), IF(ISNA($L460), IF(ISNA($M460), IF(ISNA($N460), IF(ISNA($O460), IF(ISNA($P460), IF(ISNA($Q460), IF(ISNA($R460), "###error###", MATCH(A460, 'Wand Mapping'!J:J,0)),MATCH(A460, 'Wand Mapping'!I:I,0)),MATCH(A460, 'Wand Mapping'!H:H,0)),MATCH(A460, 'Wand Mapping'!G:G,0)),MATCH(A460, 'Wand Mapping'!F:F,0)),MATCH(A460, 'Wand Mapping'!E:E,0)),MATCH(A460, 'Wand Mapping'!D:D,0)),MATCH(A460, 'Wand Mapping'!C:C,0)),MATCH(A460, 'Wand Mapping'!B:B,0))</f>
        <v>93</v>
      </c>
      <c r="V460" s="9" t="str">
        <f>INDEX('Wand Mapping'!K:K, U460)</f>
        <v>wand_ai_910</v>
      </c>
      <c r="W460" s="9" t="str">
        <f>_xlfn.CONCAT(V460, "_", T460)</f>
        <v>wand_ai_910_EN</v>
      </c>
      <c r="Z460" s="9" t="str">
        <f>IF(ISBLANK(X460), W460, X460)</f>
        <v>wand_ai_910_EN</v>
      </c>
    </row>
    <row r="461" spans="1:26">
      <c r="A461" s="9" t="s">
        <v>15</v>
      </c>
      <c r="B461" s="9" t="s">
        <v>1740</v>
      </c>
      <c r="C461" s="9">
        <v>6</v>
      </c>
      <c r="D461" s="9">
        <v>12</v>
      </c>
      <c r="E461" s="9" t="str">
        <f>_xlfn.CONCAT(B461, RIGHT(_xlfn.CONCAT("0", D461), 2))</f>
        <v>BZ-PK12</v>
      </c>
      <c r="F461" s="9" t="s">
        <v>1553</v>
      </c>
      <c r="G461" s="9" t="s">
        <v>655</v>
      </c>
      <c r="H461" s="9" t="s">
        <v>654</v>
      </c>
      <c r="J461" s="9" t="e">
        <f>MATCH($A461, 'Spells By School'!A:A, 0)</f>
        <v>#N/A</v>
      </c>
      <c r="K461" s="9">
        <f>MATCH($A461, 'Spells By School'!B:B, 0)</f>
        <v>28</v>
      </c>
      <c r="L461" s="9" t="e">
        <f>MATCH($A461, 'Spells By School'!C:C, 0)</f>
        <v>#N/A</v>
      </c>
      <c r="M461" s="9" t="e">
        <f>MATCH($A461, 'Spells By School'!D:D, 0)</f>
        <v>#N/A</v>
      </c>
      <c r="N461" s="9" t="e">
        <f>MATCH($A461, 'Spells By School'!E:E, 0)</f>
        <v>#N/A</v>
      </c>
      <c r="O461" s="9" t="e">
        <f>MATCH($A461, 'Spells By School'!F:F, 0)</f>
        <v>#N/A</v>
      </c>
      <c r="P461" s="9" t="e">
        <f ca="1">MATCH($A461, 'Spells By School'!G:G, 0)</f>
        <v>#N/A</v>
      </c>
      <c r="Q461" s="9" t="e">
        <f>MATCH($A461, 'Spells By School'!H:H, 0)</f>
        <v>#N/A</v>
      </c>
      <c r="R461" s="9" t="e">
        <f>MATCH($A461, 'Spells By School'!I:I, 0)</f>
        <v>#N/A</v>
      </c>
      <c r="S461" s="9" t="str">
        <f>IF(ISNA($J461), IF(ISNA($K461), IF(ISNA($L461), IF(ISNA($M461), IF(ISNA($N461), IF(ISNA($O461), IF(ISNA($P461), IF(ISNA($Q461), IF(ISNA($R461), "###error###", R$1),Q$1),P$1),O$1),N$1),M$1),L$1),K$1),J$1)</f>
        <v>Conjuration</v>
      </c>
      <c r="T461" s="9" t="str">
        <f>IF(ISNA($J461), IF(ISNA($K461), IF(ISNA($L461), IF(ISNA($M461), IF(ISNA($N461), IF(ISNA($O461), IF(ISNA($P461), IF(ISNA($Q461), IF(ISNA($R461), "###error###", "WM"),"IL"),"NE"),"EN"),"EV"),"TR"),"DI"),"CO"),"AB")</f>
        <v>CO</v>
      </c>
      <c r="U461" s="9">
        <f>IF(ISNA($J461), IF(ISNA($K461), IF(ISNA($L461), IF(ISNA($M461), IF(ISNA($N461), IF(ISNA($O461), IF(ISNA($P461), IF(ISNA($Q461), IF(ISNA($R461), "###error###", MATCH(A461, 'Wand Mapping'!J:J,0)),MATCH(A461, 'Wand Mapping'!I:I,0)),MATCH(A461, 'Wand Mapping'!H:H,0)),MATCH(A461, 'Wand Mapping'!G:G,0)),MATCH(A461, 'Wand Mapping'!F:F,0)),MATCH(A461, 'Wand Mapping'!E:E,0)),MATCH(A461, 'Wand Mapping'!D:D,0)),MATCH(A461, 'Wand Mapping'!C:C,0)),MATCH(A461, 'Wand Mapping'!B:B,0))</f>
        <v>3</v>
      </c>
      <c r="V461" s="9" t="str">
        <f>INDEX('Wand Mapping'!K:K, U461)</f>
        <v>wand_ai_010</v>
      </c>
      <c r="W461" s="9" t="str">
        <f>_xlfn.CONCAT(V461, "_", T461)</f>
        <v>wand_ai_010_CO</v>
      </c>
      <c r="Z461" s="9" t="str">
        <f>IF(ISBLANK(X461), W461, X461)</f>
        <v>wand_ai_010_CO</v>
      </c>
    </row>
    <row r="462" spans="1:26">
      <c r="A462" s="9" t="s">
        <v>147</v>
      </c>
      <c r="B462" s="9" t="s">
        <v>1741</v>
      </c>
      <c r="C462" s="9">
        <v>6</v>
      </c>
      <c r="D462" s="9">
        <v>12</v>
      </c>
      <c r="E462" s="9" t="str">
        <f>_xlfn.CONCAT(B462, RIGHT(_xlfn.CONCAT("0", D462), 2))</f>
        <v>BZ-PL12</v>
      </c>
      <c r="F462" s="9" t="s">
        <v>1594</v>
      </c>
      <c r="G462" s="9" t="s">
        <v>655</v>
      </c>
      <c r="H462" s="9" t="s">
        <v>654</v>
      </c>
      <c r="J462" s="9" t="e">
        <f>MATCH($A462, 'Spells By School'!A:A, 0)</f>
        <v>#N/A</v>
      </c>
      <c r="K462" s="9" t="e">
        <f>MATCH($A462, 'Spells By School'!B:B, 0)</f>
        <v>#N/A</v>
      </c>
      <c r="L462" s="9" t="e">
        <f>MATCH($A462, 'Spells By School'!C:C, 0)</f>
        <v>#N/A</v>
      </c>
      <c r="M462" s="9">
        <f>MATCH($A462, 'Spells By School'!D:D, 0)</f>
        <v>19</v>
      </c>
      <c r="N462" s="9" t="e">
        <f>MATCH($A462, 'Spells By School'!E:E, 0)</f>
        <v>#N/A</v>
      </c>
      <c r="O462" s="9" t="e">
        <f>MATCH($A462, 'Spells By School'!F:F, 0)</f>
        <v>#N/A</v>
      </c>
      <c r="P462" s="9" t="e">
        <f ca="1">MATCH($A462, 'Spells By School'!G:G, 0)</f>
        <v>#N/A</v>
      </c>
      <c r="Q462" s="9" t="e">
        <f>MATCH($A462, 'Spells By School'!H:H, 0)</f>
        <v>#N/A</v>
      </c>
      <c r="R462" s="9" t="e">
        <f>MATCH($A462, 'Spells By School'!I:I, 0)</f>
        <v>#N/A</v>
      </c>
      <c r="S462" s="9" t="str">
        <f>IF(ISNA($J462), IF(ISNA($K462), IF(ISNA($L462), IF(ISNA($M462), IF(ISNA($N462), IF(ISNA($O462), IF(ISNA($P462), IF(ISNA($Q462), IF(ISNA($R462), "###error###", R$1),Q$1),P$1),O$1),N$1),M$1),L$1),K$1),J$1)</f>
        <v>Transmutation</v>
      </c>
      <c r="T462" s="9" t="str">
        <f>IF(ISNA($J462), IF(ISNA($K462), IF(ISNA($L462), IF(ISNA($M462), IF(ISNA($N462), IF(ISNA($O462), IF(ISNA($P462), IF(ISNA($Q462), IF(ISNA($R462), "###error###", "WM"),"IL"),"NE"),"EN"),"EV"),"TR"),"DI"),"CO"),"AB")</f>
        <v>TR</v>
      </c>
      <c r="U462" s="9">
        <f>IF(ISNA($J462), IF(ISNA($K462), IF(ISNA($L462), IF(ISNA($M462), IF(ISNA($N462), IF(ISNA($O462), IF(ISNA($P462), IF(ISNA($Q462), IF(ISNA($R462), "###error###", MATCH(A462, 'Wand Mapping'!J:J,0)),MATCH(A462, 'Wand Mapping'!I:I,0)),MATCH(A462, 'Wand Mapping'!H:H,0)),MATCH(A462, 'Wand Mapping'!G:G,0)),MATCH(A462, 'Wand Mapping'!F:F,0)),MATCH(A462, 'Wand Mapping'!E:E,0)),MATCH(A462, 'Wand Mapping'!D:D,0)),MATCH(A462, 'Wand Mapping'!C:C,0)),MATCH(A462, 'Wand Mapping'!B:B,0))</f>
        <v>26</v>
      </c>
      <c r="V462" s="9" t="str">
        <f>INDEX('Wand Mapping'!K:K, U462)</f>
        <v>wand_ai_240</v>
      </c>
      <c r="W462" s="9" t="str">
        <f>_xlfn.CONCAT(V462, "_", T462)</f>
        <v>wand_ai_240_TR</v>
      </c>
      <c r="Z462" s="9" t="str">
        <f>IF(ISBLANK(X462), W462, X462)</f>
        <v>wand_ai_240_TR</v>
      </c>
    </row>
    <row r="463" spans="1:26">
      <c r="A463" s="9" t="s">
        <v>291</v>
      </c>
      <c r="B463" s="9" t="s">
        <v>1742</v>
      </c>
      <c r="C463" s="9">
        <v>6</v>
      </c>
      <c r="D463" s="9">
        <v>12</v>
      </c>
      <c r="E463" s="9" t="str">
        <f>_xlfn.CONCAT(B463, RIGHT(_xlfn.CONCAT("0", D463), 2))</f>
        <v>BZ-PM12</v>
      </c>
      <c r="F463" s="9" t="s">
        <v>1595</v>
      </c>
      <c r="G463" s="9" t="s">
        <v>655</v>
      </c>
      <c r="H463" s="9" t="s">
        <v>654</v>
      </c>
      <c r="J463" s="9" t="e">
        <f>MATCH($A463, 'Spells By School'!A:A, 0)</f>
        <v>#N/A</v>
      </c>
      <c r="K463" s="9" t="e">
        <f>MATCH($A463, 'Spells By School'!B:B, 0)</f>
        <v>#N/A</v>
      </c>
      <c r="L463" s="9" t="e">
        <f>MATCH($A463, 'Spells By School'!C:C, 0)</f>
        <v>#N/A</v>
      </c>
      <c r="M463" s="9" t="e">
        <f>MATCH($A463, 'Spells By School'!D:D, 0)</f>
        <v>#N/A</v>
      </c>
      <c r="N463" s="9">
        <f>MATCH($A463, 'Spells By School'!E:E, 0)</f>
        <v>45</v>
      </c>
      <c r="O463" s="9" t="e">
        <f>MATCH($A463, 'Spells By School'!F:F, 0)</f>
        <v>#N/A</v>
      </c>
      <c r="P463" s="9" t="e">
        <f ca="1">MATCH($A463, 'Spells By School'!G:G, 0)</f>
        <v>#N/A</v>
      </c>
      <c r="Q463" s="9" t="e">
        <f>MATCH($A463, 'Spells By School'!H:H, 0)</f>
        <v>#N/A</v>
      </c>
      <c r="R463" s="9" t="e">
        <f>MATCH($A463, 'Spells By School'!I:I, 0)</f>
        <v>#N/A</v>
      </c>
      <c r="S463" s="9" t="str">
        <f>IF(ISNA($J463), IF(ISNA($K463), IF(ISNA($L463), IF(ISNA($M463), IF(ISNA($N463), IF(ISNA($O463), IF(ISNA($P463), IF(ISNA($Q463), IF(ISNA($R463), "###error###", R$1),Q$1),P$1),O$1),N$1),M$1),L$1),K$1),J$1)</f>
        <v>Invocation</v>
      </c>
      <c r="T463" s="9" t="str">
        <f>IF(ISNA($J463), IF(ISNA($K463), IF(ISNA($L463), IF(ISNA($M463), IF(ISNA($N463), IF(ISNA($O463), IF(ISNA($P463), IF(ISNA($Q463), IF(ISNA($R463), "###error###", "WM"),"IL"),"NE"),"EN"),"EV"),"TR"),"DI"),"CO"),"AB")</f>
        <v>EV</v>
      </c>
      <c r="U463" s="9">
        <f>IF(ISNA($J463), IF(ISNA($K463), IF(ISNA($L463), IF(ISNA($M463), IF(ISNA($N463), IF(ISNA($O463), IF(ISNA($P463), IF(ISNA($Q463), IF(ISNA($R463), "###error###", MATCH(A463, 'Wand Mapping'!J:J,0)),MATCH(A463, 'Wand Mapping'!I:I,0)),MATCH(A463, 'Wand Mapping'!H:H,0)),MATCH(A463, 'Wand Mapping'!G:G,0)),MATCH(A463, 'Wand Mapping'!F:F,0)),MATCH(A463, 'Wand Mapping'!E:E,0)),MATCH(A463, 'Wand Mapping'!D:D,0)),MATCH(A463, 'Wand Mapping'!C:C,0)),MATCH(A463, 'Wand Mapping'!B:B,0))</f>
        <v>48</v>
      </c>
      <c r="V463" s="9" t="str">
        <f>INDEX('Wand Mapping'!K:K, U463)</f>
        <v>wand_ai_460</v>
      </c>
      <c r="W463" s="9" t="str">
        <f>_xlfn.CONCAT(V463, "_", T463)</f>
        <v>wand_ai_460_EV</v>
      </c>
      <c r="Z463" s="9" t="str">
        <f>IF(ISBLANK(X463), W463, X463)</f>
        <v>wand_ai_460_EV</v>
      </c>
    </row>
    <row r="464" spans="1:26">
      <c r="A464" s="9" t="s">
        <v>191</v>
      </c>
      <c r="B464" s="9" t="s">
        <v>1836</v>
      </c>
      <c r="C464" s="9">
        <v>6</v>
      </c>
      <c r="D464" s="9">
        <v>12</v>
      </c>
      <c r="E464" s="9" t="str">
        <f>_xlfn.CONCAT(B464, RIGHT(_xlfn.CONCAT("0", D464), 2))</f>
        <v>BZ-PN12</v>
      </c>
      <c r="F464" s="9" t="s">
        <v>1596</v>
      </c>
      <c r="G464" s="9" t="s">
        <v>655</v>
      </c>
      <c r="H464" s="9" t="s">
        <v>654</v>
      </c>
      <c r="J464" s="9">
        <f>MATCH($A464, 'Spells By School'!A:A, 0)</f>
        <v>49</v>
      </c>
      <c r="K464" s="9" t="e">
        <f>MATCH($A464, 'Spells By School'!B:B, 0)</f>
        <v>#N/A</v>
      </c>
      <c r="L464" s="9" t="e">
        <f>MATCH($A464, 'Spells By School'!C:C, 0)</f>
        <v>#N/A</v>
      </c>
      <c r="M464" s="9" t="e">
        <f>MATCH($A464, 'Spells By School'!D:D, 0)</f>
        <v>#N/A</v>
      </c>
      <c r="N464" s="9" t="e">
        <f>MATCH($A464, 'Spells By School'!E:E, 0)</f>
        <v>#N/A</v>
      </c>
      <c r="O464" s="9" t="e">
        <f>MATCH($A464, 'Spells By School'!F:F, 0)</f>
        <v>#N/A</v>
      </c>
      <c r="P464" s="9" t="e">
        <f ca="1">MATCH($A464, 'Spells By School'!G:G, 0)</f>
        <v>#N/A</v>
      </c>
      <c r="Q464" s="9" t="e">
        <f>MATCH($A464, 'Spells By School'!H:H, 0)</f>
        <v>#N/A</v>
      </c>
      <c r="R464" s="9" t="e">
        <f>MATCH($A464, 'Spells By School'!I:I, 0)</f>
        <v>#N/A</v>
      </c>
      <c r="S464" s="9" t="str">
        <f>IF(ISNA($J464), IF(ISNA($K464), IF(ISNA($L464), IF(ISNA($M464), IF(ISNA($N464), IF(ISNA($O464), IF(ISNA($P464), IF(ISNA($Q464), IF(ISNA($R464), "###error###", R$1),Q$1),P$1),O$1),N$1),M$1),L$1),K$1),J$1)</f>
        <v>Abjuration</v>
      </c>
      <c r="T464" s="9" t="str">
        <f>IF(ISNA($J464), IF(ISNA($K464), IF(ISNA($L464), IF(ISNA($M464), IF(ISNA($N464), IF(ISNA($O464), IF(ISNA($P464), IF(ISNA($Q464), IF(ISNA($R464), "###error###", "WM"),"IL"),"NE"),"EN"),"EV"),"TR"),"DI"),"CO"),"AB")</f>
        <v>AB</v>
      </c>
      <c r="U464" s="9">
        <f>IF(ISNA($J464), IF(ISNA($K464), IF(ISNA($L464), IF(ISNA($M464), IF(ISNA($N464), IF(ISNA($O464), IF(ISNA($P464), IF(ISNA($Q464), IF(ISNA($R464), "###error###", MATCH(A464, 'Wand Mapping'!J:J,0)),MATCH(A464, 'Wand Mapping'!I:I,0)),MATCH(A464, 'Wand Mapping'!H:H,0)),MATCH(A464, 'Wand Mapping'!G:G,0)),MATCH(A464, 'Wand Mapping'!F:F,0)),MATCH(A464, 'Wand Mapping'!E:E,0)),MATCH(A464, 'Wand Mapping'!D:D,0)),MATCH(A464, 'Wand Mapping'!C:C,0)),MATCH(A464, 'Wand Mapping'!B:B,0))</f>
        <v>34</v>
      </c>
      <c r="V464" s="9" t="str">
        <f>INDEX('Wand Mapping'!K:K, U464)</f>
        <v>wand_ai_320</v>
      </c>
      <c r="W464" s="9" t="str">
        <f>_xlfn.CONCAT(V464, "_", T464)</f>
        <v>wand_ai_320_AB</v>
      </c>
      <c r="Z464" s="9" t="str">
        <f>IF(ISBLANK(X464), W464, X464)</f>
        <v>wand_ai_320_AB</v>
      </c>
    </row>
    <row r="465" spans="1:26">
      <c r="A465" s="9" t="s">
        <v>298</v>
      </c>
      <c r="B465" s="9" t="s">
        <v>1743</v>
      </c>
      <c r="C465" s="9">
        <v>6</v>
      </c>
      <c r="D465" s="9">
        <v>12</v>
      </c>
      <c r="E465" s="9" t="str">
        <f>_xlfn.CONCAT(B465, RIGHT(_xlfn.CONCAT("0", D465), 2))</f>
        <v>BZ-PO12</v>
      </c>
      <c r="F465" s="9" t="s">
        <v>1597</v>
      </c>
      <c r="G465" s="9" t="s">
        <v>655</v>
      </c>
      <c r="H465" s="9" t="s">
        <v>654</v>
      </c>
      <c r="J465" s="9" t="e">
        <f>MATCH($A465, 'Spells By School'!A:A, 0)</f>
        <v>#N/A</v>
      </c>
      <c r="K465" s="9" t="e">
        <f>MATCH($A465, 'Spells By School'!B:B, 0)</f>
        <v>#N/A</v>
      </c>
      <c r="L465" s="9" t="e">
        <f>MATCH($A465, 'Spells By School'!C:C, 0)</f>
        <v>#N/A</v>
      </c>
      <c r="M465" s="9" t="e">
        <f>MATCH($A465, 'Spells By School'!D:D, 0)</f>
        <v>#N/A</v>
      </c>
      <c r="N465" s="9">
        <f>MATCH($A465, 'Spells By School'!E:E, 0)</f>
        <v>79</v>
      </c>
      <c r="O465" s="9" t="e">
        <f>MATCH($A465, 'Spells By School'!F:F, 0)</f>
        <v>#N/A</v>
      </c>
      <c r="P465" s="9" t="e">
        <f ca="1">MATCH($A465, 'Spells By School'!G:G, 0)</f>
        <v>#N/A</v>
      </c>
      <c r="Q465" s="9" t="e">
        <f>MATCH($A465, 'Spells By School'!H:H, 0)</f>
        <v>#N/A</v>
      </c>
      <c r="R465" s="9" t="e">
        <f>MATCH($A465, 'Spells By School'!I:I, 0)</f>
        <v>#N/A</v>
      </c>
      <c r="S465" s="9" t="str">
        <f>IF(ISNA($J465), IF(ISNA($K465), IF(ISNA($L465), IF(ISNA($M465), IF(ISNA($N465), IF(ISNA($O465), IF(ISNA($P465), IF(ISNA($Q465), IF(ISNA($R465), "###error###", R$1),Q$1),P$1),O$1),N$1),M$1),L$1),K$1),J$1)</f>
        <v>Invocation</v>
      </c>
      <c r="T465" s="9" t="str">
        <f>IF(ISNA($J465), IF(ISNA($K465), IF(ISNA($L465), IF(ISNA($M465), IF(ISNA($N465), IF(ISNA($O465), IF(ISNA($P465), IF(ISNA($Q465), IF(ISNA($R465), "###error###", "WM"),"IL"),"NE"),"EN"),"EV"),"TR"),"DI"),"CO"),"AB")</f>
        <v>EV</v>
      </c>
      <c r="U465" s="9">
        <f>IF(ISNA($J465), IF(ISNA($K465), IF(ISNA($L465), IF(ISNA($M465), IF(ISNA($N465), IF(ISNA($O465), IF(ISNA($P465), IF(ISNA($Q465), IF(ISNA($R465), "###error###", MATCH(A465, 'Wand Mapping'!J:J,0)),MATCH(A465, 'Wand Mapping'!I:I,0)),MATCH(A465, 'Wand Mapping'!H:H,0)),MATCH(A465, 'Wand Mapping'!G:G,0)),MATCH(A465, 'Wand Mapping'!F:F,0)),MATCH(A465, 'Wand Mapping'!E:E,0)),MATCH(A465, 'Wand Mapping'!D:D,0)),MATCH(A465, 'Wand Mapping'!C:C,0)),MATCH(A465, 'Wand Mapping'!B:B,0))</f>
        <v>49</v>
      </c>
      <c r="V465" s="9" t="str">
        <f>INDEX('Wand Mapping'!K:K, U465)</f>
        <v>wand_ai_470</v>
      </c>
      <c r="W465" s="9" t="str">
        <f>_xlfn.CONCAT(V465, "_", T465)</f>
        <v>wand_ai_470_EV</v>
      </c>
      <c r="Z465" s="9" t="str">
        <f>IF(ISBLANK(X465), W465, X465)</f>
        <v>wand_ai_470_EV</v>
      </c>
    </row>
    <row r="466" spans="1:26">
      <c r="A466" s="9" t="s">
        <v>112</v>
      </c>
      <c r="B466" s="9" t="s">
        <v>1745</v>
      </c>
      <c r="C466" s="9">
        <v>7</v>
      </c>
      <c r="D466" s="9">
        <v>14</v>
      </c>
      <c r="E466" s="9" t="str">
        <f>_xlfn.CONCAT(B466, RIGHT(_xlfn.CONCAT("0", D466), 2))</f>
        <v>BZ-PQ14</v>
      </c>
      <c r="F466" s="9" t="s">
        <v>1554</v>
      </c>
      <c r="G466" s="9" t="s">
        <v>655</v>
      </c>
      <c r="H466" s="9" t="s">
        <v>654</v>
      </c>
      <c r="J466" s="9" t="e">
        <f>MATCH($A466, 'Spells By School'!A:A, 0)</f>
        <v>#N/A</v>
      </c>
      <c r="K466" s="9">
        <f>MATCH($A466, 'Spells By School'!B:B, 0)</f>
        <v>74</v>
      </c>
      <c r="L466" s="9" t="e">
        <f>MATCH($A466, 'Spells By School'!C:C, 0)</f>
        <v>#N/A</v>
      </c>
      <c r="M466" s="9" t="e">
        <f>MATCH($A466, 'Spells By School'!D:D, 0)</f>
        <v>#N/A</v>
      </c>
      <c r="N466" s="9" t="e">
        <f>MATCH($A466, 'Spells By School'!E:E, 0)</f>
        <v>#N/A</v>
      </c>
      <c r="O466" s="9" t="e">
        <f>MATCH($A466, 'Spells By School'!F:F, 0)</f>
        <v>#N/A</v>
      </c>
      <c r="P466" s="9" t="e">
        <f ca="1">MATCH($A466, 'Spells By School'!G:G, 0)</f>
        <v>#N/A</v>
      </c>
      <c r="Q466" s="9" t="e">
        <f>MATCH($A466, 'Spells By School'!H:H, 0)</f>
        <v>#N/A</v>
      </c>
      <c r="R466" s="9" t="e">
        <f>MATCH($A466, 'Spells By School'!I:I, 0)</f>
        <v>#N/A</v>
      </c>
      <c r="S466" s="9" t="str">
        <f>IF(ISNA($J466), IF(ISNA($K466), IF(ISNA($L466), IF(ISNA($M466), IF(ISNA($N466), IF(ISNA($O466), IF(ISNA($P466), IF(ISNA($Q466), IF(ISNA($R466), "###error###", R$1),Q$1),P$1),O$1),N$1),M$1),L$1),K$1),J$1)</f>
        <v>Conjuration</v>
      </c>
      <c r="T466" s="9" t="str">
        <f>IF(ISNA($J466), IF(ISNA($K466), IF(ISNA($L466), IF(ISNA($M466), IF(ISNA($N466), IF(ISNA($O466), IF(ISNA($P466), IF(ISNA($Q466), IF(ISNA($R466), "###error###", "WM"),"IL"),"NE"),"EN"),"EV"),"TR"),"DI"),"CO"),"AB")</f>
        <v>CO</v>
      </c>
      <c r="U466" s="9">
        <f>IF(ISNA($J466), IF(ISNA($K466), IF(ISNA($L466), IF(ISNA($M466), IF(ISNA($N466), IF(ISNA($O466), IF(ISNA($P466), IF(ISNA($Q466), IF(ISNA($R466), "###error###", MATCH(A466, 'Wand Mapping'!J:J,0)),MATCH(A466, 'Wand Mapping'!I:I,0)),MATCH(A466, 'Wand Mapping'!H:H,0)),MATCH(A466, 'Wand Mapping'!G:G,0)),MATCH(A466, 'Wand Mapping'!F:F,0)),MATCH(A466, 'Wand Mapping'!E:E,0)),MATCH(A466, 'Wand Mapping'!D:D,0)),MATCH(A466, 'Wand Mapping'!C:C,0)),MATCH(A466, 'Wand Mapping'!B:B,0))</f>
        <v>20</v>
      </c>
      <c r="V466" s="9" t="str">
        <f>INDEX('Wand Mapping'!K:K, U466)</f>
        <v>wand_ai_180</v>
      </c>
      <c r="W466" s="9" t="str">
        <f>_xlfn.CONCAT(V466, "_", T466)</f>
        <v>wand_ai_180_CO</v>
      </c>
      <c r="Z466" s="9" t="str">
        <f>IF(ISBLANK(X466), W466, X466)</f>
        <v>wand_ai_180_CO</v>
      </c>
    </row>
    <row r="467" spans="1:26">
      <c r="A467" s="9" t="s">
        <v>496</v>
      </c>
      <c r="B467" s="9" t="s">
        <v>1746</v>
      </c>
      <c r="C467" s="9">
        <v>7</v>
      </c>
      <c r="D467" s="9">
        <v>14</v>
      </c>
      <c r="E467" s="9" t="str">
        <f>_xlfn.CONCAT(B467, RIGHT(_xlfn.CONCAT("0", D467), 2))</f>
        <v>BZ-PR14</v>
      </c>
      <c r="F467" s="9" t="s">
        <v>1555</v>
      </c>
      <c r="G467" s="9" t="s">
        <v>655</v>
      </c>
      <c r="H467" s="9" t="s">
        <v>654</v>
      </c>
      <c r="J467" s="9" t="e">
        <f>MATCH($A467, 'Spells By School'!A:A, 0)</f>
        <v>#N/A</v>
      </c>
      <c r="K467" s="9" t="e">
        <f>MATCH($A467, 'Spells By School'!B:B, 0)</f>
        <v>#N/A</v>
      </c>
      <c r="L467" s="9" t="e">
        <f>MATCH($A467, 'Spells By School'!C:C, 0)</f>
        <v>#N/A</v>
      </c>
      <c r="M467" s="9" t="e">
        <f>MATCH($A467, 'Spells By School'!D:D, 0)</f>
        <v>#N/A</v>
      </c>
      <c r="N467" s="9" t="e">
        <f>MATCH($A467, 'Spells By School'!E:E, 0)</f>
        <v>#N/A</v>
      </c>
      <c r="O467" s="9">
        <f>MATCH($A467, 'Spells By School'!F:F, 0)</f>
        <v>23</v>
      </c>
      <c r="P467" s="9" t="e">
        <f ca="1">MATCH($A467, 'Spells By School'!G:G, 0)</f>
        <v>#N/A</v>
      </c>
      <c r="Q467" s="9" t="e">
        <f>MATCH($A467, 'Spells By School'!H:H, 0)</f>
        <v>#N/A</v>
      </c>
      <c r="R467" s="9" t="e">
        <f>MATCH($A467, 'Spells By School'!I:I, 0)</f>
        <v>#N/A</v>
      </c>
      <c r="S467" s="9" t="str">
        <f>IF(ISNA($J467), IF(ISNA($K467), IF(ISNA($L467), IF(ISNA($M467), IF(ISNA($N467), IF(ISNA($O467), IF(ISNA($P467), IF(ISNA($Q467), IF(ISNA($R467), "###error###", R$1),Q$1),P$1),O$1),N$1),M$1),L$1),K$1),J$1)</f>
        <v>Enchantment</v>
      </c>
      <c r="T467" s="9" t="str">
        <f>IF(ISNA($J467), IF(ISNA($K467), IF(ISNA($L467), IF(ISNA($M467), IF(ISNA($N467), IF(ISNA($O467), IF(ISNA($P467), IF(ISNA($Q467), IF(ISNA($R467), "###error###", "WM"),"IL"),"NE"),"EN"),"EV"),"TR"),"DI"),"CO"),"AB")</f>
        <v>EN</v>
      </c>
      <c r="U467" s="9">
        <f>IF(ISNA($J467), IF(ISNA($K467), IF(ISNA($L467), IF(ISNA($M467), IF(ISNA($N467), IF(ISNA($O467), IF(ISNA($P467), IF(ISNA($Q467), IF(ISNA($R467), "###error###", MATCH(A467, 'Wand Mapping'!J:J,0)),MATCH(A467, 'Wand Mapping'!I:I,0)),MATCH(A467, 'Wand Mapping'!H:H,0)),MATCH(A467, 'Wand Mapping'!G:G,0)),MATCH(A467, 'Wand Mapping'!F:F,0)),MATCH(A467, 'Wand Mapping'!E:E,0)),MATCH(A467, 'Wand Mapping'!D:D,0)),MATCH(A467, 'Wand Mapping'!C:C,0)),MATCH(A467, 'Wand Mapping'!B:B,0))</f>
        <v>80</v>
      </c>
      <c r="V467" s="9" t="str">
        <f>INDEX('Wand Mapping'!K:K, U467)</f>
        <v>wand_ai_780</v>
      </c>
      <c r="W467" s="9" t="str">
        <f>_xlfn.CONCAT(V467, "_", T467)</f>
        <v>wand_ai_780_EN</v>
      </c>
      <c r="Z467" s="9" t="str">
        <f>IF(ISBLANK(X467), W467, X467)</f>
        <v>wand_ai_780_EN</v>
      </c>
    </row>
    <row r="468" spans="1:26">
      <c r="A468" s="9" t="s">
        <v>261</v>
      </c>
      <c r="B468" s="9" t="s">
        <v>1747</v>
      </c>
      <c r="C468" s="9">
        <v>7</v>
      </c>
      <c r="D468" s="9">
        <v>14</v>
      </c>
      <c r="E468" s="9" t="str">
        <f>_xlfn.CONCAT(B468, RIGHT(_xlfn.CONCAT("0", D468), 2))</f>
        <v>BZ-PS14</v>
      </c>
      <c r="F468" s="9" t="s">
        <v>1556</v>
      </c>
      <c r="G468" s="9" t="s">
        <v>655</v>
      </c>
      <c r="H468" s="9" t="s">
        <v>654</v>
      </c>
      <c r="J468" s="9" t="e">
        <f>MATCH($A468, 'Spells By School'!A:A, 0)</f>
        <v>#N/A</v>
      </c>
      <c r="K468" s="9" t="e">
        <f>MATCH($A468, 'Spells By School'!B:B, 0)</f>
        <v>#N/A</v>
      </c>
      <c r="L468" s="9" t="e">
        <f>MATCH($A468, 'Spells By School'!C:C, 0)</f>
        <v>#N/A</v>
      </c>
      <c r="M468" s="9" t="e">
        <f>MATCH($A468, 'Spells By School'!D:D, 0)</f>
        <v>#N/A</v>
      </c>
      <c r="N468" s="9">
        <f>MATCH($A468, 'Spells By School'!E:E, 0)</f>
        <v>44</v>
      </c>
      <c r="O468" s="9" t="e">
        <f>MATCH($A468, 'Spells By School'!F:F, 0)</f>
        <v>#N/A</v>
      </c>
      <c r="P468" s="9" t="e">
        <f ca="1">MATCH($A468, 'Spells By School'!G:G, 0)</f>
        <v>#N/A</v>
      </c>
      <c r="Q468" s="9" t="e">
        <f>MATCH($A468, 'Spells By School'!H:H, 0)</f>
        <v>#N/A</v>
      </c>
      <c r="R468" s="9" t="e">
        <f>MATCH($A468, 'Spells By School'!I:I, 0)</f>
        <v>#N/A</v>
      </c>
      <c r="S468" s="9" t="str">
        <f>IF(ISNA($J468), IF(ISNA($K468), IF(ISNA($L468), IF(ISNA($M468), IF(ISNA($N468), IF(ISNA($O468), IF(ISNA($P468), IF(ISNA($Q468), IF(ISNA($R468), "###error###", R$1),Q$1),P$1),O$1),N$1),M$1),L$1),K$1),J$1)</f>
        <v>Invocation</v>
      </c>
      <c r="T468" s="9" t="str">
        <f>IF(ISNA($J468), IF(ISNA($K468), IF(ISNA($L468), IF(ISNA($M468), IF(ISNA($N468), IF(ISNA($O468), IF(ISNA($P468), IF(ISNA($Q468), IF(ISNA($R468), "###error###", "WM"),"IL"),"NE"),"EN"),"EV"),"TR"),"DI"),"CO"),"AB")</f>
        <v>EV</v>
      </c>
      <c r="U468" s="9">
        <f>IF(ISNA($J468), IF(ISNA($K468), IF(ISNA($L468), IF(ISNA($M468), IF(ISNA($N468), IF(ISNA($O468), IF(ISNA($P468), IF(ISNA($Q468), IF(ISNA($R468), "###error###", MATCH(A468, 'Wand Mapping'!J:J,0)),MATCH(A468, 'Wand Mapping'!I:I,0)),MATCH(A468, 'Wand Mapping'!H:H,0)),MATCH(A468, 'Wand Mapping'!G:G,0)),MATCH(A468, 'Wand Mapping'!F:F,0)),MATCH(A468, 'Wand Mapping'!E:E,0)),MATCH(A468, 'Wand Mapping'!D:D,0)),MATCH(A468, 'Wand Mapping'!C:C,0)),MATCH(A468, 'Wand Mapping'!B:B,0))</f>
        <v>44</v>
      </c>
      <c r="V468" s="9" t="str">
        <f>INDEX('Wand Mapping'!K:K, U468)</f>
        <v>wand_ai_420</v>
      </c>
      <c r="W468" s="9" t="str">
        <f>_xlfn.CONCAT(V468, "_", T468)</f>
        <v>wand_ai_420_EV</v>
      </c>
      <c r="Z468" s="9" t="str">
        <f>IF(ISBLANK(X468), W468, X468)</f>
        <v>wand_ai_420_EV</v>
      </c>
    </row>
    <row r="469" spans="1:26">
      <c r="A469" s="9" t="s">
        <v>299</v>
      </c>
      <c r="B469" s="9" t="s">
        <v>1748</v>
      </c>
      <c r="C469" s="9">
        <v>7</v>
      </c>
      <c r="D469" s="9">
        <v>14</v>
      </c>
      <c r="E469" s="9" t="str">
        <f>_xlfn.CONCAT(B469, RIGHT(_xlfn.CONCAT("0", D469), 2))</f>
        <v>BZ-PT14</v>
      </c>
      <c r="F469" s="9" t="s">
        <v>1599</v>
      </c>
      <c r="G469" s="9" t="s">
        <v>655</v>
      </c>
      <c r="H469" s="9" t="s">
        <v>654</v>
      </c>
      <c r="J469" s="9" t="e">
        <f>MATCH($A469, 'Spells By School'!A:A, 0)</f>
        <v>#N/A</v>
      </c>
      <c r="K469" s="9" t="e">
        <f>MATCH($A469, 'Spells By School'!B:B, 0)</f>
        <v>#N/A</v>
      </c>
      <c r="L469" s="9" t="e">
        <f>MATCH($A469, 'Spells By School'!C:C, 0)</f>
        <v>#N/A</v>
      </c>
      <c r="M469" s="9" t="e">
        <f>MATCH($A469, 'Spells By School'!D:D, 0)</f>
        <v>#N/A</v>
      </c>
      <c r="N469" s="9" t="e">
        <f>MATCH($A469, 'Spells By School'!E:E, 0)</f>
        <v>#N/A</v>
      </c>
      <c r="O469" s="9" t="e">
        <f>MATCH($A469, 'Spells By School'!F:F, 0)</f>
        <v>#N/A</v>
      </c>
      <c r="P469" s="9">
        <f ca="1">MATCH($A469, 'Spells By School'!G:G, 0)</f>
        <v>53</v>
      </c>
      <c r="Q469" s="9" t="e">
        <f>MATCH($A469, 'Spells By School'!H:H, 0)</f>
        <v>#N/A</v>
      </c>
      <c r="R469" s="9" t="e">
        <f>MATCH($A469, 'Spells By School'!I:I, 0)</f>
        <v>#N/A</v>
      </c>
      <c r="S469" s="9" t="str">
        <f ca="1">IF(ISNA($J469), IF(ISNA($K469), IF(ISNA($L469), IF(ISNA($M469), IF(ISNA($N469), IF(ISNA($O469), IF(ISNA($P469), IF(ISNA($Q469), IF(ISNA($R469), "###error###", R$1),Q$1),P$1),O$1),N$1),M$1),L$1),K$1),J$1)</f>
        <v>Necromancy</v>
      </c>
      <c r="T469" s="9" t="str">
        <f ca="1">IF(ISNA($J469), IF(ISNA($K469), IF(ISNA($L469), IF(ISNA($M469), IF(ISNA($N469), IF(ISNA($O469), IF(ISNA($P469), IF(ISNA($Q469), IF(ISNA($R469), "###error###", "WM"),"IL"),"NE"),"EN"),"EV"),"TR"),"DI"),"CO"),"AB")</f>
        <v>NE</v>
      </c>
      <c r="U469" s="9">
        <f ca="1">IF(ISNA($J469), IF(ISNA($K469), IF(ISNA($L469), IF(ISNA($M469), IF(ISNA($N469), IF(ISNA($O469), IF(ISNA($P469), IF(ISNA($Q469), IF(ISNA($R469), "###error###", MATCH(A469, 'Wand Mapping'!J:J,0)),MATCH(A469, 'Wand Mapping'!I:I,0)),MATCH(A469, 'Wand Mapping'!H:H,0)),MATCH(A469, 'Wand Mapping'!G:G,0)),MATCH(A469, 'Wand Mapping'!F:F,0)),MATCH(A469, 'Wand Mapping'!E:E,0)),MATCH(A469, 'Wand Mapping'!D:D,0)),MATCH(A469, 'Wand Mapping'!C:C,0)),MATCH(A469, 'Wand Mapping'!B:B,0))</f>
        <v>49</v>
      </c>
      <c r="V469" s="9" t="str">
        <f ca="1">INDEX('Wand Mapping'!K:K, U469)</f>
        <v>wand_ai_470</v>
      </c>
      <c r="W469" s="9" t="str">
        <f ca="1">_xlfn.CONCAT(V469, "_", T469)</f>
        <v>wand_ai_470_NE</v>
      </c>
      <c r="Z469" s="9" t="str">
        <f ca="1">IF(ISBLANK(X469), W469, X469)</f>
        <v>wand_ai_470_NE</v>
      </c>
    </row>
    <row r="470" spans="1:26">
      <c r="A470" s="28" t="s">
        <v>311</v>
      </c>
      <c r="B470" s="9" t="s">
        <v>1749</v>
      </c>
      <c r="C470" s="9">
        <v>7</v>
      </c>
      <c r="D470" s="9">
        <v>14</v>
      </c>
      <c r="E470" s="9" t="str">
        <f>_xlfn.CONCAT(B470, RIGHT(_xlfn.CONCAT("0", D470), 2))</f>
        <v>BZ-PU14</v>
      </c>
      <c r="F470" s="9" t="s">
        <v>1600</v>
      </c>
      <c r="G470" s="9" t="s">
        <v>655</v>
      </c>
      <c r="H470" s="9" t="s">
        <v>654</v>
      </c>
      <c r="J470" s="9" t="e">
        <f>MATCH($A470, 'Spells By School'!A:A, 0)</f>
        <v>#N/A</v>
      </c>
      <c r="K470" s="9" t="e">
        <f>MATCH($A470, 'Spells By School'!B:B, 0)</f>
        <v>#N/A</v>
      </c>
      <c r="L470" s="9" t="e">
        <f>MATCH($A470, 'Spells By School'!C:C, 0)</f>
        <v>#N/A</v>
      </c>
      <c r="M470" s="9">
        <f>MATCH($A470, 'Spells By School'!D:D, 0)</f>
        <v>21</v>
      </c>
      <c r="N470" s="9" t="e">
        <f>MATCH($A470, 'Spells By School'!E:E, 0)</f>
        <v>#N/A</v>
      </c>
      <c r="O470" s="9" t="e">
        <f>MATCH($A470, 'Spells By School'!F:F, 0)</f>
        <v>#N/A</v>
      </c>
      <c r="P470" s="9" t="e">
        <f ca="1">MATCH($A470, 'Spells By School'!G:G, 0)</f>
        <v>#N/A</v>
      </c>
      <c r="Q470" s="9" t="e">
        <f>MATCH($A470, 'Spells By School'!H:H, 0)</f>
        <v>#N/A</v>
      </c>
      <c r="R470" s="9" t="e">
        <f>MATCH($A470, 'Spells By School'!I:I, 0)</f>
        <v>#N/A</v>
      </c>
      <c r="S470" s="9" t="str">
        <f>IF(ISNA($J470), IF(ISNA($K470), IF(ISNA($L470), IF(ISNA($M470), IF(ISNA($N470), IF(ISNA($O470), IF(ISNA($P470), IF(ISNA($Q470), IF(ISNA($R470), "###error###", R$1),Q$1),P$1),O$1),N$1),M$1),L$1),K$1),J$1)</f>
        <v>Transmutation</v>
      </c>
      <c r="T470" s="9" t="str">
        <f>IF(ISNA($J470), IF(ISNA($K470), IF(ISNA($L470), IF(ISNA($M470), IF(ISNA($N470), IF(ISNA($O470), IF(ISNA($P470), IF(ISNA($Q470), IF(ISNA($R470), "###error###", "WM"),"IL"),"NE"),"EN"),"EV"),"TR"),"DI"),"CO"),"AB")</f>
        <v>TR</v>
      </c>
      <c r="U470" s="9">
        <f>IF(ISNA($J470), IF(ISNA($K470), IF(ISNA($L470), IF(ISNA($M470), IF(ISNA($N470), IF(ISNA($O470), IF(ISNA($P470), IF(ISNA($Q470), IF(ISNA($R470), "###error###", MATCH(A470, 'Wand Mapping'!J:J,0)),MATCH(A470, 'Wand Mapping'!I:I,0)),MATCH(A470, 'Wand Mapping'!H:H,0)),MATCH(A470, 'Wand Mapping'!G:G,0)),MATCH(A470, 'Wand Mapping'!F:F,0)),MATCH(A470, 'Wand Mapping'!E:E,0)),MATCH(A470, 'Wand Mapping'!D:D,0)),MATCH(A470, 'Wand Mapping'!C:C,0)),MATCH(A470, 'Wand Mapping'!B:B,0))</f>
        <v>51</v>
      </c>
      <c r="V470" s="9" t="str">
        <f>INDEX('Wand Mapping'!K:K, U470)</f>
        <v>wand_ai_490</v>
      </c>
      <c r="W470" s="9" t="str">
        <f>_xlfn.CONCAT(V470, "_", T470)</f>
        <v>wand_ai_490_TR</v>
      </c>
      <c r="Z470" s="9" t="str">
        <f>IF(ISBLANK(X470), W470, X470)</f>
        <v>wand_ai_490_TR</v>
      </c>
    </row>
    <row r="471" spans="1:26">
      <c r="A471" s="9" t="s">
        <v>498</v>
      </c>
      <c r="B471" s="9" t="s">
        <v>1751</v>
      </c>
      <c r="C471" s="9">
        <v>8</v>
      </c>
      <c r="D471" s="9">
        <v>16</v>
      </c>
      <c r="E471" s="9" t="str">
        <f>_xlfn.CONCAT(B471, RIGHT(_xlfn.CONCAT("0", D471), 2))</f>
        <v>BZ-PW16</v>
      </c>
      <c r="F471" s="9" t="s">
        <v>1558</v>
      </c>
      <c r="G471" s="9" t="s">
        <v>655</v>
      </c>
      <c r="H471" s="9" t="s">
        <v>654</v>
      </c>
      <c r="J471" s="9" t="e">
        <f>MATCH($A471, 'Spells By School'!A:A, 0)</f>
        <v>#N/A</v>
      </c>
      <c r="K471" s="9" t="e">
        <f>MATCH($A471, 'Spells By School'!B:B, 0)</f>
        <v>#N/A</v>
      </c>
      <c r="L471" s="9" t="e">
        <f>MATCH($A471, 'Spells By School'!C:C, 0)</f>
        <v>#N/A</v>
      </c>
      <c r="M471" s="9" t="e">
        <f>MATCH($A471, 'Spells By School'!D:D, 0)</f>
        <v>#N/A</v>
      </c>
      <c r="N471" s="9" t="e">
        <f>MATCH($A471, 'Spells By School'!E:E, 0)</f>
        <v>#N/A</v>
      </c>
      <c r="O471" s="9" t="e">
        <f>MATCH($A471, 'Spells By School'!F:F, 0)</f>
        <v>#N/A</v>
      </c>
      <c r="P471" s="9" t="e">
        <f ca="1">MATCH($A471, 'Spells By School'!G:G, 0)</f>
        <v>#N/A</v>
      </c>
      <c r="Q471" s="9">
        <f>MATCH($A471, 'Spells By School'!H:H, 0)</f>
        <v>10</v>
      </c>
      <c r="R471" s="9" t="e">
        <f>MATCH($A471, 'Spells By School'!I:I, 0)</f>
        <v>#N/A</v>
      </c>
      <c r="S471" s="9" t="str">
        <f ca="1">IF(ISNA($J471), IF(ISNA($K471), IF(ISNA($L471), IF(ISNA($M471), IF(ISNA($N471), IF(ISNA($O471), IF(ISNA($P471), IF(ISNA($Q471), IF(ISNA($R471), "###error###", R$1),Q$1),P$1),O$1),N$1),M$1),L$1),K$1),J$1)</f>
        <v>Illusion</v>
      </c>
      <c r="T471" s="9" t="str">
        <f ca="1">IF(ISNA($J471), IF(ISNA($K471), IF(ISNA($L471), IF(ISNA($M471), IF(ISNA($N471), IF(ISNA($O471), IF(ISNA($P471), IF(ISNA($Q471), IF(ISNA($R471), "###error###", "WM"),"IL"),"NE"),"EN"),"EV"),"TR"),"DI"),"CO"),"AB")</f>
        <v>IL</v>
      </c>
      <c r="U471" s="9">
        <f ca="1">IF(ISNA($J471), IF(ISNA($K471), IF(ISNA($L471), IF(ISNA($M471), IF(ISNA($N471), IF(ISNA($O471), IF(ISNA($P471), IF(ISNA($Q471), IF(ISNA($R471), "###error###", MATCH(A471, 'Wand Mapping'!J:J,0)),MATCH(A471, 'Wand Mapping'!I:I,0)),MATCH(A471, 'Wand Mapping'!H:H,0)),MATCH(A471, 'Wand Mapping'!G:G,0)),MATCH(A471, 'Wand Mapping'!F:F,0)),MATCH(A471, 'Wand Mapping'!E:E,0)),MATCH(A471, 'Wand Mapping'!D:D,0)),MATCH(A471, 'Wand Mapping'!C:C,0)),MATCH(A471, 'Wand Mapping'!B:B,0))</f>
        <v>80</v>
      </c>
      <c r="V471" s="9" t="str">
        <f ca="1">INDEX('Wand Mapping'!K:K, U471)</f>
        <v>wand_ai_780</v>
      </c>
      <c r="W471" s="9" t="str">
        <f ca="1">_xlfn.CONCAT(V471, "_", T471)</f>
        <v>wand_ai_780_IL</v>
      </c>
      <c r="Z471" s="9" t="str">
        <f ca="1">IF(ISBLANK(X471), W471, X471)</f>
        <v>wand_ai_780_IL</v>
      </c>
    </row>
    <row r="472" spans="1:26">
      <c r="A472" s="9" t="s">
        <v>146</v>
      </c>
      <c r="B472" s="9" t="s">
        <v>1752</v>
      </c>
      <c r="C472" s="9">
        <v>8</v>
      </c>
      <c r="D472" s="9">
        <v>16</v>
      </c>
      <c r="E472" s="9" t="str">
        <f>_xlfn.CONCAT(B472, RIGHT(_xlfn.CONCAT("0", D472), 2))</f>
        <v>BZ-PX16</v>
      </c>
      <c r="F472" s="9" t="s">
        <v>1559</v>
      </c>
      <c r="G472" s="9" t="s">
        <v>655</v>
      </c>
      <c r="H472" s="9" t="s">
        <v>654</v>
      </c>
      <c r="J472" s="9" t="e">
        <f>MATCH($A472, 'Spells By School'!A:A, 0)</f>
        <v>#N/A</v>
      </c>
      <c r="K472" s="9" t="e">
        <f>MATCH($A472, 'Spells By School'!B:B, 0)</f>
        <v>#N/A</v>
      </c>
      <c r="L472" s="9">
        <f>MATCH($A472, 'Spells By School'!C:C, 0)</f>
        <v>10</v>
      </c>
      <c r="M472" s="9" t="e">
        <f>MATCH($A472, 'Spells By School'!D:D, 0)</f>
        <v>#N/A</v>
      </c>
      <c r="N472" s="9" t="e">
        <f>MATCH($A472, 'Spells By School'!E:E, 0)</f>
        <v>#N/A</v>
      </c>
      <c r="O472" s="9" t="e">
        <f>MATCH($A472, 'Spells By School'!F:F, 0)</f>
        <v>#N/A</v>
      </c>
      <c r="P472" s="9" t="e">
        <f ca="1">MATCH($A472, 'Spells By School'!G:G, 0)</f>
        <v>#N/A</v>
      </c>
      <c r="Q472" s="9" t="e">
        <f>MATCH($A472, 'Spells By School'!H:H, 0)</f>
        <v>#N/A</v>
      </c>
      <c r="R472" s="9" t="e">
        <f>MATCH($A472, 'Spells By School'!I:I, 0)</f>
        <v>#N/A</v>
      </c>
      <c r="S472" s="9" t="str">
        <f>IF(ISNA($J472), IF(ISNA($K472), IF(ISNA($L472), IF(ISNA($M472), IF(ISNA($N472), IF(ISNA($O472), IF(ISNA($P472), IF(ISNA($Q472), IF(ISNA($R472), "###error###", R$1),Q$1),P$1),O$1),N$1),M$1),L$1),K$1),J$1)</f>
        <v>Divination</v>
      </c>
      <c r="T472" s="9" t="str">
        <f>IF(ISNA($J472), IF(ISNA($K472), IF(ISNA($L472), IF(ISNA($M472), IF(ISNA($N472), IF(ISNA($O472), IF(ISNA($P472), IF(ISNA($Q472), IF(ISNA($R472), "###error###", "WM"),"IL"),"NE"),"EN"),"EV"),"TR"),"DI"),"CO"),"AB")</f>
        <v>DI</v>
      </c>
      <c r="U472" s="9">
        <f>IF(ISNA($J472), IF(ISNA($K472), IF(ISNA($L472), IF(ISNA($M472), IF(ISNA($N472), IF(ISNA($O472), IF(ISNA($P472), IF(ISNA($Q472), IF(ISNA($R472), "###error###", MATCH(A472, 'Wand Mapping'!J:J,0)),MATCH(A472, 'Wand Mapping'!I:I,0)),MATCH(A472, 'Wand Mapping'!H:H,0)),MATCH(A472, 'Wand Mapping'!G:G,0)),MATCH(A472, 'Wand Mapping'!F:F,0)),MATCH(A472, 'Wand Mapping'!E:E,0)),MATCH(A472, 'Wand Mapping'!D:D,0)),MATCH(A472, 'Wand Mapping'!C:C,0)),MATCH(A472, 'Wand Mapping'!B:B,0))</f>
        <v>26</v>
      </c>
      <c r="V472" s="9" t="str">
        <f>INDEX('Wand Mapping'!K:K, U472)</f>
        <v>wand_ai_240</v>
      </c>
      <c r="W472" s="9" t="str">
        <f>_xlfn.CONCAT(V472, "_", T472)</f>
        <v>wand_ai_240_DI</v>
      </c>
      <c r="Z472" s="9" t="str">
        <f>IF(ISBLANK(X472), W472, X472)</f>
        <v>wand_ai_240_DI</v>
      </c>
    </row>
    <row r="473" spans="1:26">
      <c r="A473" s="9" t="s">
        <v>13</v>
      </c>
      <c r="B473" s="9" t="s">
        <v>1753</v>
      </c>
      <c r="C473" s="9">
        <v>8</v>
      </c>
      <c r="D473" s="9">
        <v>16</v>
      </c>
      <c r="E473" s="9" t="str">
        <f>_xlfn.CONCAT(B473, RIGHT(_xlfn.CONCAT("0", D473), 2))</f>
        <v>BZ-PY16</v>
      </c>
      <c r="F473" s="9" t="s">
        <v>1560</v>
      </c>
      <c r="G473" s="9" t="s">
        <v>655</v>
      </c>
      <c r="H473" s="9" t="s">
        <v>654</v>
      </c>
      <c r="J473" s="9" t="e">
        <f>MATCH($A473, 'Spells By School'!A:A, 0)</f>
        <v>#N/A</v>
      </c>
      <c r="K473" s="9" t="e">
        <f>MATCH($A473, 'Spells By School'!B:B, 0)</f>
        <v>#N/A</v>
      </c>
      <c r="L473" s="9" t="e">
        <f>MATCH($A473, 'Spells By School'!C:C, 0)</f>
        <v>#N/A</v>
      </c>
      <c r="M473" s="9" t="e">
        <f>MATCH($A473, 'Spells By School'!D:D, 0)</f>
        <v>#N/A</v>
      </c>
      <c r="N473" s="9" t="e">
        <f>MATCH($A473, 'Spells By School'!E:E, 0)</f>
        <v>#N/A</v>
      </c>
      <c r="O473" s="9" t="e">
        <f>MATCH($A473, 'Spells By School'!F:F, 0)</f>
        <v>#N/A</v>
      </c>
      <c r="P473" s="9">
        <f ca="1">MATCH($A473, 'Spells By School'!G:G, 0)</f>
        <v>28</v>
      </c>
      <c r="Q473" s="9" t="e">
        <f>MATCH($A473, 'Spells By School'!H:H, 0)</f>
        <v>#N/A</v>
      </c>
      <c r="R473" s="9" t="e">
        <f>MATCH($A473, 'Spells By School'!I:I, 0)</f>
        <v>#N/A</v>
      </c>
      <c r="S473" s="9" t="str">
        <f ca="1">IF(ISNA($J473), IF(ISNA($K473), IF(ISNA($L473), IF(ISNA($M473), IF(ISNA($N473), IF(ISNA($O473), IF(ISNA($P473), IF(ISNA($Q473), IF(ISNA($R473), "###error###", R$1),Q$1),P$1),O$1),N$1),M$1),L$1),K$1),J$1)</f>
        <v>Necromancy</v>
      </c>
      <c r="T473" s="9" t="str">
        <f ca="1">IF(ISNA($J473), IF(ISNA($K473), IF(ISNA($L473), IF(ISNA($M473), IF(ISNA($N473), IF(ISNA($O473), IF(ISNA($P473), IF(ISNA($Q473), IF(ISNA($R473), "###error###", "WM"),"IL"),"NE"),"EN"),"EV"),"TR"),"DI"),"CO"),"AB")</f>
        <v>NE</v>
      </c>
      <c r="U473" s="9">
        <f ca="1">IF(ISNA($J473), IF(ISNA($K473), IF(ISNA($L473), IF(ISNA($M473), IF(ISNA($N473), IF(ISNA($O473), IF(ISNA($P473), IF(ISNA($Q473), IF(ISNA($R473), "###error###", MATCH(A473, 'Wand Mapping'!J:J,0)),MATCH(A473, 'Wand Mapping'!I:I,0)),MATCH(A473, 'Wand Mapping'!H:H,0)),MATCH(A473, 'Wand Mapping'!G:G,0)),MATCH(A473, 'Wand Mapping'!F:F,0)),MATCH(A473, 'Wand Mapping'!E:E,0)),MATCH(A473, 'Wand Mapping'!D:D,0)),MATCH(A473, 'Wand Mapping'!C:C,0)),MATCH(A473, 'Wand Mapping'!B:B,0))</f>
        <v>2</v>
      </c>
      <c r="V473" s="9" t="str">
        <f ca="1">INDEX('Wand Mapping'!K:K, U473)</f>
        <v>wand_ai_000</v>
      </c>
      <c r="W473" s="9" t="str">
        <f ca="1">_xlfn.CONCAT(V473, "_", T473)</f>
        <v>wand_ai_000_NE</v>
      </c>
      <c r="Z473" s="9" t="str">
        <f ca="1">IF(ISBLANK(X473), W473, X473)</f>
        <v>wand_ai_000_NE</v>
      </c>
    </row>
    <row r="474" spans="1:26">
      <c r="A474" s="9" t="s">
        <v>325</v>
      </c>
      <c r="B474" s="9" t="s">
        <v>1754</v>
      </c>
      <c r="C474" s="9">
        <v>8</v>
      </c>
      <c r="D474" s="9">
        <v>16</v>
      </c>
      <c r="E474" s="9" t="str">
        <f>_xlfn.CONCAT(B474, RIGHT(_xlfn.CONCAT("0", D474), 2))</f>
        <v>BZ-PZ16</v>
      </c>
      <c r="F474" s="9" t="s">
        <v>1561</v>
      </c>
      <c r="G474" s="9" t="s">
        <v>655</v>
      </c>
      <c r="H474" s="9" t="s">
        <v>654</v>
      </c>
      <c r="J474" s="9" t="e">
        <f>MATCH($A474, 'Spells By School'!A:A, 0)</f>
        <v>#N/A</v>
      </c>
      <c r="K474" s="9" t="e">
        <f>MATCH($A474, 'Spells By School'!B:B, 0)</f>
        <v>#N/A</v>
      </c>
      <c r="L474" s="9" t="e">
        <f>MATCH($A474, 'Spells By School'!C:C, 0)</f>
        <v>#N/A</v>
      </c>
      <c r="M474" s="9" t="e">
        <f>MATCH($A474, 'Spells By School'!D:D, 0)</f>
        <v>#N/A</v>
      </c>
      <c r="N474" s="9" t="e">
        <f>MATCH($A474, 'Spells By School'!E:E, 0)</f>
        <v>#N/A</v>
      </c>
      <c r="O474" s="9">
        <f>MATCH($A474, 'Spells By School'!F:F, 0)</f>
        <v>22</v>
      </c>
      <c r="P474" s="9" t="e">
        <f ca="1">MATCH($A474, 'Spells By School'!G:G, 0)</f>
        <v>#N/A</v>
      </c>
      <c r="Q474" s="9" t="e">
        <f>MATCH($A474, 'Spells By School'!H:H, 0)</f>
        <v>#N/A</v>
      </c>
      <c r="R474" s="9" t="e">
        <f>MATCH($A474, 'Spells By School'!I:I, 0)</f>
        <v>#N/A</v>
      </c>
      <c r="S474" s="9" t="str">
        <f>IF(ISNA($J474), IF(ISNA($K474), IF(ISNA($L474), IF(ISNA($M474), IF(ISNA($N474), IF(ISNA($O474), IF(ISNA($P474), IF(ISNA($Q474), IF(ISNA($R474), "###error###", R$1),Q$1),P$1),O$1),N$1),M$1),L$1),K$1),J$1)</f>
        <v>Enchantment</v>
      </c>
      <c r="T474" s="9" t="str">
        <f>IF(ISNA($J474), IF(ISNA($K474), IF(ISNA($L474), IF(ISNA($M474), IF(ISNA($N474), IF(ISNA($O474), IF(ISNA($P474), IF(ISNA($Q474), IF(ISNA($R474), "###error###", "WM"),"IL"),"NE"),"EN"),"EV"),"TR"),"DI"),"CO"),"AB")</f>
        <v>EN</v>
      </c>
      <c r="U474" s="9">
        <f>IF(ISNA($J474), IF(ISNA($K474), IF(ISNA($L474), IF(ISNA($M474), IF(ISNA($N474), IF(ISNA($O474), IF(ISNA($P474), IF(ISNA($Q474), IF(ISNA($R474), "###error###", MATCH(A474, 'Wand Mapping'!J:J,0)),MATCH(A474, 'Wand Mapping'!I:I,0)),MATCH(A474, 'Wand Mapping'!H:H,0)),MATCH(A474, 'Wand Mapping'!G:G,0)),MATCH(A474, 'Wand Mapping'!F:F,0)),MATCH(A474, 'Wand Mapping'!E:E,0)),MATCH(A474, 'Wand Mapping'!D:D,0)),MATCH(A474, 'Wand Mapping'!C:C,0)),MATCH(A474, 'Wand Mapping'!B:B,0))</f>
        <v>53</v>
      </c>
      <c r="V474" s="9" t="str">
        <f>INDEX('Wand Mapping'!K:K, U474)</f>
        <v>wand_ai_510</v>
      </c>
      <c r="W474" s="9" t="str">
        <f>_xlfn.CONCAT(V474, "_", T474)</f>
        <v>wand_ai_510_EN</v>
      </c>
      <c r="Z474" s="9" t="str">
        <f>IF(ISBLANK(X474), W474, X474)</f>
        <v>wand_ai_510_EN</v>
      </c>
    </row>
    <row r="475" spans="1:26">
      <c r="A475" s="9" t="s">
        <v>546</v>
      </c>
      <c r="B475" s="9" t="s">
        <v>1372</v>
      </c>
      <c r="C475" s="9">
        <v>8</v>
      </c>
      <c r="D475" s="9">
        <v>16</v>
      </c>
      <c r="E475" s="9" t="str">
        <f>_xlfn.CONCAT(B475, RIGHT(_xlfn.CONCAT("0", D475), 2))</f>
        <v>BZ-Q016</v>
      </c>
      <c r="F475" s="9" t="s">
        <v>1562</v>
      </c>
      <c r="G475" s="9" t="s">
        <v>655</v>
      </c>
      <c r="H475" s="9" t="s">
        <v>654</v>
      </c>
      <c r="J475" s="9" t="e">
        <f>MATCH($A475, 'Spells By School'!A:A, 0)</f>
        <v>#N/A</v>
      </c>
      <c r="K475" s="9" t="e">
        <f>MATCH($A475, 'Spells By School'!B:B, 0)</f>
        <v>#N/A</v>
      </c>
      <c r="L475" s="9" t="e">
        <f>MATCH($A475, 'Spells By School'!C:C, 0)</f>
        <v>#N/A</v>
      </c>
      <c r="M475" s="9" t="e">
        <f>MATCH($A475, 'Spells By School'!D:D, 0)</f>
        <v>#N/A</v>
      </c>
      <c r="N475" s="9">
        <f>MATCH($A475, 'Spells By School'!E:E, 0)</f>
        <v>60</v>
      </c>
      <c r="O475" s="9" t="e">
        <f>MATCH($A475, 'Spells By School'!F:F, 0)</f>
        <v>#N/A</v>
      </c>
      <c r="P475" s="9" t="e">
        <f ca="1">MATCH($A475, 'Spells By School'!G:G, 0)</f>
        <v>#N/A</v>
      </c>
      <c r="Q475" s="9" t="e">
        <f>MATCH($A475, 'Spells By School'!H:H, 0)</f>
        <v>#N/A</v>
      </c>
      <c r="R475" s="9" t="e">
        <f>MATCH($A475, 'Spells By School'!I:I, 0)</f>
        <v>#N/A</v>
      </c>
      <c r="S475" s="9" t="str">
        <f>IF(ISNA($J475), IF(ISNA($K475), IF(ISNA($L475), IF(ISNA($M475), IF(ISNA($N475), IF(ISNA($O475), IF(ISNA($P475), IF(ISNA($Q475), IF(ISNA($R475), "###error###", R$1),Q$1),P$1),O$1),N$1),M$1),L$1),K$1),J$1)</f>
        <v>Invocation</v>
      </c>
      <c r="T475" s="9" t="str">
        <f>IF(ISNA($J475), IF(ISNA($K475), IF(ISNA($L475), IF(ISNA($M475), IF(ISNA($N475), IF(ISNA($O475), IF(ISNA($P475), IF(ISNA($Q475), IF(ISNA($R475), "###error###", "WM"),"IL"),"NE"),"EN"),"EV"),"TR"),"DI"),"CO"),"AB")</f>
        <v>EV</v>
      </c>
      <c r="U475" s="9">
        <f>IF(ISNA($J475), IF(ISNA($K475), IF(ISNA($L475), IF(ISNA($M475), IF(ISNA($N475), IF(ISNA($O475), IF(ISNA($P475), IF(ISNA($Q475), IF(ISNA($R475), "###error###", MATCH(A475, 'Wand Mapping'!J:J,0)),MATCH(A475, 'Wand Mapping'!I:I,0)),MATCH(A475, 'Wand Mapping'!H:H,0)),MATCH(A475, 'Wand Mapping'!G:G,0)),MATCH(A475, 'Wand Mapping'!F:F,0)),MATCH(A475, 'Wand Mapping'!E:E,0)),MATCH(A475, 'Wand Mapping'!D:D,0)),MATCH(A475, 'Wand Mapping'!C:C,0)),MATCH(A475, 'Wand Mapping'!B:B,0))</f>
        <v>87</v>
      </c>
      <c r="V475" s="9" t="str">
        <f>INDEX('Wand Mapping'!K:K, U475)</f>
        <v>wand_ai_850</v>
      </c>
      <c r="W475" s="9" t="str">
        <f>_xlfn.CONCAT(V475, "_", T475)</f>
        <v>wand_ai_850_EV</v>
      </c>
      <c r="Z475" s="9" t="str">
        <f>IF(ISBLANK(X475), W475, X475)</f>
        <v>wand_ai_850_EV</v>
      </c>
    </row>
    <row r="476" spans="1:26">
      <c r="A476" s="9" t="s">
        <v>572</v>
      </c>
      <c r="B476" s="9" t="s">
        <v>1373</v>
      </c>
      <c r="C476" s="9">
        <v>8</v>
      </c>
      <c r="D476" s="9">
        <v>16</v>
      </c>
      <c r="E476" s="9" t="str">
        <f>_xlfn.CONCAT(B476, RIGHT(_xlfn.CONCAT("0", D476), 2))</f>
        <v>BZ-Q116</v>
      </c>
      <c r="F476" s="9" t="s">
        <v>1563</v>
      </c>
      <c r="G476" s="9" t="s">
        <v>655</v>
      </c>
      <c r="H476" s="9" t="s">
        <v>654</v>
      </c>
      <c r="J476" s="9" t="e">
        <f>MATCH($A476, 'Spells By School'!A:A, 0)</f>
        <v>#N/A</v>
      </c>
      <c r="K476" s="9" t="e">
        <f>MATCH($A476, 'Spells By School'!B:B, 0)</f>
        <v>#N/A</v>
      </c>
      <c r="L476" s="9" t="e">
        <f>MATCH($A476, 'Spells By School'!C:C, 0)</f>
        <v>#N/A</v>
      </c>
      <c r="M476" s="9" t="e">
        <f>MATCH($A476, 'Spells By School'!D:D, 0)</f>
        <v>#N/A</v>
      </c>
      <c r="N476" s="9" t="e">
        <f>MATCH($A476, 'Spells By School'!E:E, 0)</f>
        <v>#N/A</v>
      </c>
      <c r="O476" s="9" t="e">
        <f>MATCH($A476, 'Spells By School'!F:F, 0)</f>
        <v>#N/A</v>
      </c>
      <c r="P476" s="9" t="e">
        <f ca="1">MATCH($A476, 'Spells By School'!G:G, 0)</f>
        <v>#N/A</v>
      </c>
      <c r="Q476" s="9">
        <f>MATCH($A476, 'Spells By School'!H:H, 0)</f>
        <v>6</v>
      </c>
      <c r="R476" s="9" t="e">
        <f>MATCH($A476, 'Spells By School'!I:I, 0)</f>
        <v>#N/A</v>
      </c>
      <c r="S476" s="9" t="str">
        <f ca="1">IF(ISNA($J476), IF(ISNA($K476), IF(ISNA($L476), IF(ISNA($M476), IF(ISNA($N476), IF(ISNA($O476), IF(ISNA($P476), IF(ISNA($Q476), IF(ISNA($R476), "###error###", R$1),Q$1),P$1),O$1),N$1),M$1),L$1),K$1),J$1)</f>
        <v>Illusion</v>
      </c>
      <c r="T476" s="9" t="str">
        <f ca="1">IF(ISNA($J476), IF(ISNA($K476), IF(ISNA($L476), IF(ISNA($M476), IF(ISNA($N476), IF(ISNA($O476), IF(ISNA($P476), IF(ISNA($Q476), IF(ISNA($R476), "###error###", "WM"),"IL"),"NE"),"EN"),"EV"),"TR"),"DI"),"CO"),"AB")</f>
        <v>IL</v>
      </c>
      <c r="U476" s="9">
        <f ca="1">IF(ISNA($J476), IF(ISNA($K476), IF(ISNA($L476), IF(ISNA($M476), IF(ISNA($N476), IF(ISNA($O476), IF(ISNA($P476), IF(ISNA($Q476), IF(ISNA($R476), "###error###", MATCH(A476, 'Wand Mapping'!J:J,0)),MATCH(A476, 'Wand Mapping'!I:I,0)),MATCH(A476, 'Wand Mapping'!H:H,0)),MATCH(A476, 'Wand Mapping'!G:G,0)),MATCH(A476, 'Wand Mapping'!F:F,0)),MATCH(A476, 'Wand Mapping'!E:E,0)),MATCH(A476, 'Wand Mapping'!D:D,0)),MATCH(A476, 'Wand Mapping'!C:C,0)),MATCH(A476, 'Wand Mapping'!B:B,0))</f>
        <v>91</v>
      </c>
      <c r="V476" s="9" t="str">
        <f ca="1">INDEX('Wand Mapping'!K:K, U476)</f>
        <v>wand_ai_890</v>
      </c>
      <c r="W476" s="9" t="str">
        <f ca="1">_xlfn.CONCAT(V476, "_", T476)</f>
        <v>wand_ai_890_IL</v>
      </c>
      <c r="Z476" s="9" t="str">
        <f ca="1">IF(ISBLANK(X476), W476, X476)</f>
        <v>wand_ai_890_IL</v>
      </c>
    </row>
    <row r="477" spans="1:26">
      <c r="A477" s="9" t="s">
        <v>110</v>
      </c>
      <c r="B477" s="9" t="s">
        <v>1374</v>
      </c>
      <c r="C477" s="9">
        <v>9</v>
      </c>
      <c r="D477" s="9">
        <v>18</v>
      </c>
      <c r="E477" s="9" t="str">
        <f>_xlfn.CONCAT(B477, RIGHT(_xlfn.CONCAT("0", D477), 2))</f>
        <v>BZ-Q218</v>
      </c>
      <c r="F477" s="9" t="s">
        <v>1564</v>
      </c>
      <c r="G477" s="9" t="s">
        <v>655</v>
      </c>
      <c r="H477" s="9" t="s">
        <v>654</v>
      </c>
      <c r="J477" s="9" t="e">
        <f>MATCH($A477, 'Spells By School'!A:A, 0)</f>
        <v>#N/A</v>
      </c>
      <c r="K477" s="9" t="e">
        <f>MATCH($A477, 'Spells By School'!B:B, 0)</f>
        <v>#N/A</v>
      </c>
      <c r="L477" s="9" t="e">
        <f>MATCH($A477, 'Spells By School'!C:C, 0)</f>
        <v>#N/A</v>
      </c>
      <c r="M477" s="9" t="e">
        <f>MATCH($A477, 'Spells By School'!D:D, 0)</f>
        <v>#N/A</v>
      </c>
      <c r="N477" s="9" t="e">
        <f>MATCH($A477, 'Spells By School'!E:E, 0)</f>
        <v>#N/A</v>
      </c>
      <c r="O477" s="9" t="e">
        <f>MATCH($A477, 'Spells By School'!F:F, 0)</f>
        <v>#N/A</v>
      </c>
      <c r="P477" s="9" t="e">
        <f ca="1">MATCH($A477, 'Spells By School'!G:G, 0)</f>
        <v>#N/A</v>
      </c>
      <c r="Q477" s="9">
        <f>MATCH($A477, 'Spells By School'!H:H, 0)</f>
        <v>19</v>
      </c>
      <c r="R477" s="9" t="e">
        <f>MATCH($A477, 'Spells By School'!I:I, 0)</f>
        <v>#N/A</v>
      </c>
      <c r="S477" s="9" t="str">
        <f ca="1">IF(ISNA($J477), IF(ISNA($K477), IF(ISNA($L477), IF(ISNA($M477), IF(ISNA($N477), IF(ISNA($O477), IF(ISNA($P477), IF(ISNA($Q477), IF(ISNA($R477), "###error###", R$1),Q$1),P$1),O$1),N$1),M$1),L$1),K$1),J$1)</f>
        <v>Illusion</v>
      </c>
      <c r="T477" s="9" t="str">
        <f ca="1">IF(ISNA($J477), IF(ISNA($K477), IF(ISNA($L477), IF(ISNA($M477), IF(ISNA($N477), IF(ISNA($O477), IF(ISNA($P477), IF(ISNA($Q477), IF(ISNA($R477), "###error###", "WM"),"IL"),"NE"),"EN"),"EV"),"TR"),"DI"),"CO"),"AB")</f>
        <v>IL</v>
      </c>
      <c r="U477" s="9">
        <f ca="1">IF(ISNA($J477), IF(ISNA($K477), IF(ISNA($L477), IF(ISNA($M477), IF(ISNA($N477), IF(ISNA($O477), IF(ISNA($P477), IF(ISNA($Q477), IF(ISNA($R477), "###error###", MATCH(A477, 'Wand Mapping'!J:J,0)),MATCH(A477, 'Wand Mapping'!I:I,0)),MATCH(A477, 'Wand Mapping'!H:H,0)),MATCH(A477, 'Wand Mapping'!G:G,0)),MATCH(A477, 'Wand Mapping'!F:F,0)),MATCH(A477, 'Wand Mapping'!E:E,0)),MATCH(A477, 'Wand Mapping'!D:D,0)),MATCH(A477, 'Wand Mapping'!C:C,0)),MATCH(A477, 'Wand Mapping'!B:B,0))</f>
        <v>19</v>
      </c>
      <c r="V477" s="9" t="str">
        <f ca="1">INDEX('Wand Mapping'!K:K, U477)</f>
        <v>wand_ai_170</v>
      </c>
      <c r="W477" s="9" t="str">
        <f ca="1">_xlfn.CONCAT(V477, "_", T477)</f>
        <v>wand_ai_170_IL</v>
      </c>
      <c r="Z477" s="9" t="str">
        <f ca="1">IF(ISBLANK(X477), W477, X477)</f>
        <v>wand_ai_170_IL</v>
      </c>
    </row>
    <row r="478" spans="1:26">
      <c r="A478" s="9" t="s">
        <v>284</v>
      </c>
      <c r="B478" s="9" t="s">
        <v>1407</v>
      </c>
      <c r="C478" s="9">
        <v>9</v>
      </c>
      <c r="D478" s="9">
        <v>18</v>
      </c>
      <c r="E478" s="9" t="str">
        <f>_xlfn.CONCAT(B478, RIGHT(_xlfn.CONCAT("0", D478), 2))</f>
        <v>BZ-Q318</v>
      </c>
      <c r="F478" s="9" t="s">
        <v>1565</v>
      </c>
      <c r="G478" s="9" t="s">
        <v>655</v>
      </c>
      <c r="H478" s="9" t="s">
        <v>654</v>
      </c>
      <c r="J478" s="9" t="e">
        <f>MATCH($A478, 'Spells By School'!A:A, 0)</f>
        <v>#N/A</v>
      </c>
      <c r="K478" s="9" t="e">
        <f>MATCH($A478, 'Spells By School'!B:B, 0)</f>
        <v>#N/A</v>
      </c>
      <c r="L478" s="9" t="e">
        <f>MATCH($A478, 'Spells By School'!C:C, 0)</f>
        <v>#N/A</v>
      </c>
      <c r="M478" s="9" t="e">
        <f>MATCH($A478, 'Spells By School'!D:D, 0)</f>
        <v>#N/A</v>
      </c>
      <c r="N478" s="9" t="e">
        <f>MATCH($A478, 'Spells By School'!E:E, 0)</f>
        <v>#N/A</v>
      </c>
      <c r="O478" s="9">
        <f>MATCH($A478, 'Spells By School'!F:F, 0)</f>
        <v>37</v>
      </c>
      <c r="P478" s="9" t="e">
        <f ca="1">MATCH($A478, 'Spells By School'!G:G, 0)</f>
        <v>#N/A</v>
      </c>
      <c r="Q478" s="9" t="e">
        <f>MATCH($A478, 'Spells By School'!H:H, 0)</f>
        <v>#N/A</v>
      </c>
      <c r="R478" s="9" t="e">
        <f>MATCH($A478, 'Spells By School'!I:I, 0)</f>
        <v>#N/A</v>
      </c>
      <c r="S478" s="9" t="str">
        <f>IF(ISNA($J478), IF(ISNA($K478), IF(ISNA($L478), IF(ISNA($M478), IF(ISNA($N478), IF(ISNA($O478), IF(ISNA($P478), IF(ISNA($Q478), IF(ISNA($R478), "###error###", R$1),Q$1),P$1),O$1),N$1),M$1),L$1),K$1),J$1)</f>
        <v>Enchantment</v>
      </c>
      <c r="T478" s="9" t="str">
        <f>IF(ISNA($J478), IF(ISNA($K478), IF(ISNA($L478), IF(ISNA($M478), IF(ISNA($N478), IF(ISNA($O478), IF(ISNA($P478), IF(ISNA($Q478), IF(ISNA($R478), "###error###", "WM"),"IL"),"NE"),"EN"),"EV"),"TR"),"DI"),"CO"),"AB")</f>
        <v>EN</v>
      </c>
      <c r="U478" s="9">
        <f>IF(ISNA($J478), IF(ISNA($K478), IF(ISNA($L478), IF(ISNA($M478), IF(ISNA($N478), IF(ISNA($O478), IF(ISNA($P478), IF(ISNA($Q478), IF(ISNA($R478), "###error###", MATCH(A478, 'Wand Mapping'!J:J,0)),MATCH(A478, 'Wand Mapping'!I:I,0)),MATCH(A478, 'Wand Mapping'!H:H,0)),MATCH(A478, 'Wand Mapping'!G:G,0)),MATCH(A478, 'Wand Mapping'!F:F,0)),MATCH(A478, 'Wand Mapping'!E:E,0)),MATCH(A478, 'Wand Mapping'!D:D,0)),MATCH(A478, 'Wand Mapping'!C:C,0)),MATCH(A478, 'Wand Mapping'!B:B,0))</f>
        <v>47</v>
      </c>
      <c r="V478" s="9" t="str">
        <f>INDEX('Wand Mapping'!K:K, U478)</f>
        <v>wand_ai_450</v>
      </c>
      <c r="W478" s="9" t="str">
        <f>_xlfn.CONCAT(V478, "_", T478)</f>
        <v>wand_ai_450_EN</v>
      </c>
      <c r="Z478" s="9" t="str">
        <f>IF(ISBLANK(X478), W478, X478)</f>
        <v>wand_ai_450_EN</v>
      </c>
    </row>
    <row r="479" spans="1:26">
      <c r="A479" s="9" t="s">
        <v>502</v>
      </c>
      <c r="B479" s="9" t="s">
        <v>1408</v>
      </c>
      <c r="C479" s="9">
        <v>9</v>
      </c>
      <c r="D479" s="9">
        <v>18</v>
      </c>
      <c r="E479" s="9" t="str">
        <f>_xlfn.CONCAT(B479, RIGHT(_xlfn.CONCAT("0", D479), 2))</f>
        <v>BZ-Q418</v>
      </c>
      <c r="F479" s="9" t="s">
        <v>1566</v>
      </c>
      <c r="G479" s="9" t="s">
        <v>655</v>
      </c>
      <c r="H479" s="9" t="s">
        <v>654</v>
      </c>
      <c r="J479" s="9" t="e">
        <f>MATCH($A479, 'Spells By School'!A:A, 0)</f>
        <v>#N/A</v>
      </c>
      <c r="K479" s="9" t="e">
        <f>MATCH($A479, 'Spells By School'!B:B, 0)</f>
        <v>#N/A</v>
      </c>
      <c r="L479" s="9" t="e">
        <f>MATCH($A479, 'Spells By School'!C:C, 0)</f>
        <v>#N/A</v>
      </c>
      <c r="M479" s="9">
        <f>MATCH($A479, 'Spells By School'!D:D, 0)</f>
        <v>3</v>
      </c>
      <c r="N479" s="9" t="e">
        <f>MATCH($A479, 'Spells By School'!E:E, 0)</f>
        <v>#N/A</v>
      </c>
      <c r="O479" s="9" t="e">
        <f>MATCH($A479, 'Spells By School'!F:F, 0)</f>
        <v>#N/A</v>
      </c>
      <c r="P479" s="9" t="e">
        <f ca="1">MATCH($A479, 'Spells By School'!G:G, 0)</f>
        <v>#N/A</v>
      </c>
      <c r="Q479" s="9" t="e">
        <f>MATCH($A479, 'Spells By School'!H:H, 0)</f>
        <v>#N/A</v>
      </c>
      <c r="R479" s="9" t="e">
        <f>MATCH($A479, 'Spells By School'!I:I, 0)</f>
        <v>#N/A</v>
      </c>
      <c r="S479" s="9" t="str">
        <f>IF(ISNA($J479), IF(ISNA($K479), IF(ISNA($L479), IF(ISNA($M479), IF(ISNA($N479), IF(ISNA($O479), IF(ISNA($P479), IF(ISNA($Q479), IF(ISNA($R479), "###error###", R$1),Q$1),P$1),O$1),N$1),M$1),L$1),K$1),J$1)</f>
        <v>Transmutation</v>
      </c>
      <c r="T479" s="9" t="str">
        <f>IF(ISNA($J479), IF(ISNA($K479), IF(ISNA($L479), IF(ISNA($M479), IF(ISNA($N479), IF(ISNA($O479), IF(ISNA($P479), IF(ISNA($Q479), IF(ISNA($R479), "###error###", "WM"),"IL"),"NE"),"EN"),"EV"),"TR"),"DI"),"CO"),"AB")</f>
        <v>TR</v>
      </c>
      <c r="U479" s="9">
        <f>IF(ISNA($J479), IF(ISNA($K479), IF(ISNA($L479), IF(ISNA($M479), IF(ISNA($N479), IF(ISNA($O479), IF(ISNA($P479), IF(ISNA($Q479), IF(ISNA($R479), "###error###", MATCH(A479, 'Wand Mapping'!J:J,0)),MATCH(A479, 'Wand Mapping'!I:I,0)),MATCH(A479, 'Wand Mapping'!H:H,0)),MATCH(A479, 'Wand Mapping'!G:G,0)),MATCH(A479, 'Wand Mapping'!F:F,0)),MATCH(A479, 'Wand Mapping'!E:E,0)),MATCH(A479, 'Wand Mapping'!D:D,0)),MATCH(A479, 'Wand Mapping'!C:C,0)),MATCH(A479, 'Wand Mapping'!B:B,0))</f>
        <v>81</v>
      </c>
      <c r="V479" s="9" t="str">
        <f>INDEX('Wand Mapping'!K:K, U479)</f>
        <v>wand_ai_790</v>
      </c>
      <c r="W479" s="9" t="str">
        <f>_xlfn.CONCAT(V479, "_", T479)</f>
        <v>wand_ai_790_TR</v>
      </c>
      <c r="Z479" s="9" t="str">
        <f>IF(ISBLANK(X479), W479, X479)</f>
        <v>wand_ai_790_TR</v>
      </c>
    </row>
    <row r="480" spans="1:26">
      <c r="A480" s="9" t="s">
        <v>60</v>
      </c>
      <c r="B480" s="9" t="s">
        <v>1409</v>
      </c>
      <c r="C480" s="9">
        <v>9</v>
      </c>
      <c r="D480" s="9">
        <v>18</v>
      </c>
      <c r="E480" s="9" t="str">
        <f>_xlfn.CONCAT(B480, RIGHT(_xlfn.CONCAT("0", D480), 2))</f>
        <v>BZ-Q518</v>
      </c>
      <c r="F480" s="9" t="s">
        <v>1567</v>
      </c>
      <c r="G480" s="9" t="s">
        <v>655</v>
      </c>
      <c r="H480" s="9" t="s">
        <v>654</v>
      </c>
      <c r="J480" s="9" t="e">
        <f>MATCH($A480, 'Spells By School'!A:A, 0)</f>
        <v>#N/A</v>
      </c>
      <c r="K480" s="9" t="e">
        <f>MATCH($A480, 'Spells By School'!B:B, 0)</f>
        <v>#N/A</v>
      </c>
      <c r="L480" s="9" t="e">
        <f>MATCH($A480, 'Spells By School'!C:C, 0)</f>
        <v>#N/A</v>
      </c>
      <c r="M480" s="9" t="e">
        <f>MATCH($A480, 'Spells By School'!D:D, 0)</f>
        <v>#N/A</v>
      </c>
      <c r="N480" s="9" t="e">
        <f>MATCH($A480, 'Spells By School'!E:E, 0)</f>
        <v>#N/A</v>
      </c>
      <c r="O480" s="9" t="e">
        <f>MATCH($A480, 'Spells By School'!F:F, 0)</f>
        <v>#N/A</v>
      </c>
      <c r="P480" s="9">
        <f ca="1">MATCH($A480, 'Spells By School'!G:G, 0)</f>
        <v>74</v>
      </c>
      <c r="Q480" s="9" t="e">
        <f>MATCH($A480, 'Spells By School'!H:H, 0)</f>
        <v>#N/A</v>
      </c>
      <c r="R480" s="9" t="e">
        <f>MATCH($A480, 'Spells By School'!I:I, 0)</f>
        <v>#N/A</v>
      </c>
      <c r="S480" s="9" t="str">
        <f ca="1">IF(ISNA($J480), IF(ISNA($K480), IF(ISNA($L480), IF(ISNA($M480), IF(ISNA($N480), IF(ISNA($O480), IF(ISNA($P480), IF(ISNA($Q480), IF(ISNA($R480), "###error###", R$1),Q$1),P$1),O$1),N$1),M$1),L$1),K$1),J$1)</f>
        <v>Necromancy</v>
      </c>
      <c r="T480" s="9" t="str">
        <f ca="1">IF(ISNA($J480), IF(ISNA($K480), IF(ISNA($L480), IF(ISNA($M480), IF(ISNA($N480), IF(ISNA($O480), IF(ISNA($P480), IF(ISNA($Q480), IF(ISNA($R480), "###error###", "WM"),"IL"),"NE"),"EN"),"EV"),"TR"),"DI"),"CO"),"AB")</f>
        <v>NE</v>
      </c>
      <c r="U480" s="9">
        <f ca="1">IF(ISNA($J480), IF(ISNA($K480), IF(ISNA($L480), IF(ISNA($M480), IF(ISNA($N480), IF(ISNA($O480), IF(ISNA($P480), IF(ISNA($Q480), IF(ISNA($R480), "###error###", MATCH(A480, 'Wand Mapping'!J:J,0)),MATCH(A480, 'Wand Mapping'!I:I,0)),MATCH(A480, 'Wand Mapping'!H:H,0)),MATCH(A480, 'Wand Mapping'!G:G,0)),MATCH(A480, 'Wand Mapping'!F:F,0)),MATCH(A480, 'Wand Mapping'!E:E,0)),MATCH(A480, 'Wand Mapping'!D:D,0)),MATCH(A480, 'Wand Mapping'!C:C,0)),MATCH(A480, 'Wand Mapping'!B:B,0))</f>
        <v>11</v>
      </c>
      <c r="V480" s="9" t="str">
        <f ca="1">INDEX('Wand Mapping'!K:K, U480)</f>
        <v>wand_ai_090</v>
      </c>
      <c r="W480" s="9" t="str">
        <f ca="1">_xlfn.CONCAT(V480, "_", T480)</f>
        <v>wand_ai_090_NE</v>
      </c>
      <c r="Z480" s="9" t="str">
        <f ca="1">IF(ISBLANK(X480), W480, X480)</f>
        <v>wand_ai_090_NE</v>
      </c>
    </row>
    <row r="481" spans="1:26">
      <c r="A481" s="9" t="s">
        <v>250</v>
      </c>
      <c r="B481" s="9" t="s">
        <v>1410</v>
      </c>
      <c r="C481" s="9">
        <v>9</v>
      </c>
      <c r="D481" s="9">
        <v>18</v>
      </c>
      <c r="E481" s="9" t="str">
        <f>_xlfn.CONCAT(B481, RIGHT(_xlfn.CONCAT("0", D481), 2))</f>
        <v>BZ-Q618</v>
      </c>
      <c r="F481" s="9" t="s">
        <v>1568</v>
      </c>
      <c r="G481" s="9" t="s">
        <v>655</v>
      </c>
      <c r="H481" s="9" t="s">
        <v>654</v>
      </c>
      <c r="J481" s="9">
        <f>MATCH($A481, 'Spells By School'!A:A, 0)</f>
        <v>12</v>
      </c>
      <c r="K481" s="9" t="e">
        <f>MATCH($A481, 'Spells By School'!B:B, 0)</f>
        <v>#N/A</v>
      </c>
      <c r="L481" s="9" t="e">
        <f>MATCH($A481, 'Spells By School'!C:C, 0)</f>
        <v>#N/A</v>
      </c>
      <c r="M481" s="9" t="e">
        <f>MATCH($A481, 'Spells By School'!D:D, 0)</f>
        <v>#N/A</v>
      </c>
      <c r="N481" s="9" t="e">
        <f>MATCH($A481, 'Spells By School'!E:E, 0)</f>
        <v>#N/A</v>
      </c>
      <c r="O481" s="9" t="e">
        <f>MATCH($A481, 'Spells By School'!F:F, 0)</f>
        <v>#N/A</v>
      </c>
      <c r="P481" s="9" t="e">
        <f ca="1">MATCH($A481, 'Spells By School'!G:G, 0)</f>
        <v>#N/A</v>
      </c>
      <c r="Q481" s="9" t="e">
        <f>MATCH($A481, 'Spells By School'!H:H, 0)</f>
        <v>#N/A</v>
      </c>
      <c r="R481" s="9" t="e">
        <f>MATCH($A481, 'Spells By School'!I:I, 0)</f>
        <v>#N/A</v>
      </c>
      <c r="S481" s="9" t="str">
        <f>IF(ISNA($J481), IF(ISNA($K481), IF(ISNA($L481), IF(ISNA($M481), IF(ISNA($N481), IF(ISNA($O481), IF(ISNA($P481), IF(ISNA($Q481), IF(ISNA($R481), "###error###", R$1),Q$1),P$1),O$1),N$1),M$1),L$1),K$1),J$1)</f>
        <v>Abjuration</v>
      </c>
      <c r="T481" s="9" t="str">
        <f>IF(ISNA($J481), IF(ISNA($K481), IF(ISNA($L481), IF(ISNA($M481), IF(ISNA($N481), IF(ISNA($O481), IF(ISNA($P481), IF(ISNA($Q481), IF(ISNA($R481), "###error###", "WM"),"IL"),"NE"),"EN"),"EV"),"TR"),"DI"),"CO"),"AB")</f>
        <v>AB</v>
      </c>
      <c r="U481" s="9">
        <f>IF(ISNA($J481), IF(ISNA($K481), IF(ISNA($L481), IF(ISNA($M481), IF(ISNA($N481), IF(ISNA($O481), IF(ISNA($P481), IF(ISNA($Q481), IF(ISNA($R481), "###error###", MATCH(A481, 'Wand Mapping'!J:J,0)),MATCH(A481, 'Wand Mapping'!I:I,0)),MATCH(A481, 'Wand Mapping'!H:H,0)),MATCH(A481, 'Wand Mapping'!G:G,0)),MATCH(A481, 'Wand Mapping'!F:F,0)),MATCH(A481, 'Wand Mapping'!E:E,0)),MATCH(A481, 'Wand Mapping'!D:D,0)),MATCH(A481, 'Wand Mapping'!C:C,0)),MATCH(A481, 'Wand Mapping'!B:B,0))</f>
        <v>43</v>
      </c>
      <c r="V481" s="9" t="str">
        <f>INDEX('Wand Mapping'!K:K, U481)</f>
        <v>wand_ai_410</v>
      </c>
      <c r="W481" s="9" t="str">
        <f>_xlfn.CONCAT(V481, "_", T481)</f>
        <v>wand_ai_410_AB</v>
      </c>
      <c r="Z481" s="9" t="str">
        <f>IF(ISBLANK(X481), W481, X481)</f>
        <v>wand_ai_410_AB</v>
      </c>
    </row>
    <row r="482" spans="1:26">
      <c r="A482" s="9" t="s">
        <v>519</v>
      </c>
      <c r="B482" s="9" t="s">
        <v>1411</v>
      </c>
      <c r="C482" s="13" t="s">
        <v>1572</v>
      </c>
      <c r="D482" s="9">
        <v>18</v>
      </c>
      <c r="E482" s="9" t="str">
        <f>_xlfn.CONCAT(B482, RIGHT(_xlfn.CONCAT("0", D482), 2))</f>
        <v>BZ-Q718</v>
      </c>
      <c r="F482" s="9" t="s">
        <v>1569</v>
      </c>
      <c r="G482" s="9" t="s">
        <v>655</v>
      </c>
      <c r="H482" s="9" t="s">
        <v>654</v>
      </c>
      <c r="J482" s="9" t="e">
        <f>MATCH($A482, 'Spells By School'!A:A, 0)</f>
        <v>#N/A</v>
      </c>
      <c r="K482" s="9" t="e">
        <f>MATCH($A482, 'Spells By School'!B:B, 0)</f>
        <v>#N/A</v>
      </c>
      <c r="L482" s="9" t="e">
        <f>MATCH($A482, 'Spells By School'!C:C, 0)</f>
        <v>#N/A</v>
      </c>
      <c r="M482" s="9" t="e">
        <f>MATCH($A482, 'Spells By School'!D:D, 0)</f>
        <v>#N/A</v>
      </c>
      <c r="N482" s="9" t="e">
        <f>MATCH($A482, 'Spells By School'!E:E, 0)</f>
        <v>#N/A</v>
      </c>
      <c r="O482" s="9">
        <f>MATCH($A482, 'Spells By School'!F:F, 0)</f>
        <v>17</v>
      </c>
      <c r="P482" s="9" t="e">
        <f ca="1">MATCH($A482, 'Spells By School'!G:G, 0)</f>
        <v>#N/A</v>
      </c>
      <c r="Q482" s="9" t="e">
        <f>MATCH($A482, 'Spells By School'!H:H, 0)</f>
        <v>#N/A</v>
      </c>
      <c r="R482" s="9" t="e">
        <f>MATCH($A482, 'Spells By School'!I:I, 0)</f>
        <v>#N/A</v>
      </c>
      <c r="S482" s="9" t="str">
        <f>IF(ISNA($J482), IF(ISNA($K482), IF(ISNA($L482), IF(ISNA($M482), IF(ISNA($N482), IF(ISNA($O482), IF(ISNA($P482), IF(ISNA($Q482), IF(ISNA($R482), "###error###", R$1),Q$1),P$1),O$1),N$1),M$1),L$1),K$1),J$1)</f>
        <v>Enchantment</v>
      </c>
      <c r="T482" s="9" t="str">
        <f>IF(ISNA($J482), IF(ISNA($K482), IF(ISNA($L482), IF(ISNA($M482), IF(ISNA($N482), IF(ISNA($O482), IF(ISNA($P482), IF(ISNA($Q482), IF(ISNA($R482), "###error###", "WM"),"IL"),"NE"),"EN"),"EV"),"TR"),"DI"),"CO"),"AB")</f>
        <v>EN</v>
      </c>
      <c r="U482" s="9">
        <f>IF(ISNA($J482), IF(ISNA($K482), IF(ISNA($L482), IF(ISNA($M482), IF(ISNA($N482), IF(ISNA($O482), IF(ISNA($P482), IF(ISNA($Q482), IF(ISNA($R482), "###error###", MATCH(A482, 'Wand Mapping'!J:J,0)),MATCH(A482, 'Wand Mapping'!I:I,0)),MATCH(A482, 'Wand Mapping'!H:H,0)),MATCH(A482, 'Wand Mapping'!G:G,0)),MATCH(A482, 'Wand Mapping'!F:F,0)),MATCH(A482, 'Wand Mapping'!E:E,0)),MATCH(A482, 'Wand Mapping'!D:D,0)),MATCH(A482, 'Wand Mapping'!C:C,0)),MATCH(A482, 'Wand Mapping'!B:B,0))</f>
        <v>83</v>
      </c>
      <c r="V482" s="9" t="str">
        <f>INDEX('Wand Mapping'!K:K, U482)</f>
        <v>wand_ai_810</v>
      </c>
      <c r="W482" s="9" t="str">
        <f>_xlfn.CONCAT(V482, "_", T482)</f>
        <v>wand_ai_810_EN</v>
      </c>
      <c r="Z482" s="9" t="str">
        <f>IF(ISBLANK(X482), W482, X482)</f>
        <v>wand_ai_810_EN</v>
      </c>
    </row>
    <row r="483" spans="1:26">
      <c r="A483" s="9" t="s">
        <v>182</v>
      </c>
      <c r="B483" s="9" t="s">
        <v>1412</v>
      </c>
      <c r="C483" s="13" t="s">
        <v>1572</v>
      </c>
      <c r="D483" s="9">
        <v>18</v>
      </c>
      <c r="E483" s="9" t="str">
        <f>_xlfn.CONCAT(B483, RIGHT(_xlfn.CONCAT("0", D483), 2))</f>
        <v>BZ-Q818</v>
      </c>
      <c r="F483" s="9" t="s">
        <v>1570</v>
      </c>
      <c r="G483" s="9" t="s">
        <v>655</v>
      </c>
      <c r="H483" s="9" t="s">
        <v>654</v>
      </c>
      <c r="J483" s="9" t="e">
        <f>MATCH($A483, 'Spells By School'!A:A, 0)</f>
        <v>#N/A</v>
      </c>
      <c r="K483" s="9" t="e">
        <f>MATCH($A483, 'Spells By School'!B:B, 0)</f>
        <v>#N/A</v>
      </c>
      <c r="L483" s="9" t="e">
        <f>MATCH($A483, 'Spells By School'!C:C, 0)</f>
        <v>#N/A</v>
      </c>
      <c r="M483" s="9" t="e">
        <f>MATCH($A483, 'Spells By School'!D:D, 0)</f>
        <v>#N/A</v>
      </c>
      <c r="N483" s="9">
        <f>MATCH($A483, 'Spells By School'!E:E, 0)</f>
        <v>31</v>
      </c>
      <c r="O483" s="9" t="e">
        <f>MATCH($A483, 'Spells By School'!F:F, 0)</f>
        <v>#N/A</v>
      </c>
      <c r="P483" s="9" t="e">
        <f ca="1">MATCH($A483, 'Spells By School'!G:G, 0)</f>
        <v>#N/A</v>
      </c>
      <c r="Q483" s="9" t="e">
        <f>MATCH($A483, 'Spells By School'!H:H, 0)</f>
        <v>#N/A</v>
      </c>
      <c r="R483" s="9" t="e">
        <f>MATCH($A483, 'Spells By School'!I:I, 0)</f>
        <v>#N/A</v>
      </c>
      <c r="S483" s="9" t="str">
        <f>IF(ISNA($J483), IF(ISNA($K483), IF(ISNA($L483), IF(ISNA($M483), IF(ISNA($N483), IF(ISNA($O483), IF(ISNA($P483), IF(ISNA($Q483), IF(ISNA($R483), "###error###", R$1),Q$1),P$1),O$1),N$1),M$1),L$1),K$1),J$1)</f>
        <v>Invocation</v>
      </c>
      <c r="T483" s="9" t="str">
        <f>IF(ISNA($J483), IF(ISNA($K483), IF(ISNA($L483), IF(ISNA($M483), IF(ISNA($N483), IF(ISNA($O483), IF(ISNA($P483), IF(ISNA($Q483), IF(ISNA($R483), "###error###", "WM"),"IL"),"NE"),"EN"),"EV"),"TR"),"DI"),"CO"),"AB")</f>
        <v>EV</v>
      </c>
      <c r="U483" s="9">
        <f>IF(ISNA($J483), IF(ISNA($K483), IF(ISNA($L483), IF(ISNA($M483), IF(ISNA($N483), IF(ISNA($O483), IF(ISNA($P483), IF(ISNA($Q483), IF(ISNA($R483), "###error###", MATCH(A483, 'Wand Mapping'!J:J,0)),MATCH(A483, 'Wand Mapping'!I:I,0)),MATCH(A483, 'Wand Mapping'!H:H,0)),MATCH(A483, 'Wand Mapping'!G:G,0)),MATCH(A483, 'Wand Mapping'!F:F,0)),MATCH(A483, 'Wand Mapping'!E:E,0)),MATCH(A483, 'Wand Mapping'!D:D,0)),MATCH(A483, 'Wand Mapping'!C:C,0)),MATCH(A483, 'Wand Mapping'!B:B,0))</f>
        <v>32</v>
      </c>
      <c r="V483" s="9" t="str">
        <f>INDEX('Wand Mapping'!K:K, U483)</f>
        <v>wand_ai_300</v>
      </c>
      <c r="W483" s="9" t="str">
        <f>_xlfn.CONCAT(V483, "_", T483)</f>
        <v>wand_ai_300_EV</v>
      </c>
      <c r="Z483" s="9" t="str">
        <f>IF(ISBLANK(X483), W483, X483)</f>
        <v>wand_ai_300_EV</v>
      </c>
    </row>
    <row r="484" spans="1:26">
      <c r="A484" s="9" t="s">
        <v>219</v>
      </c>
      <c r="B484" s="9" t="s">
        <v>1413</v>
      </c>
      <c r="C484" s="13" t="s">
        <v>1572</v>
      </c>
      <c r="D484" s="9">
        <v>18</v>
      </c>
      <c r="E484" s="9" t="str">
        <f>_xlfn.CONCAT(B484, RIGHT(_xlfn.CONCAT("0", D484), 2))</f>
        <v>BZ-Q918</v>
      </c>
      <c r="F484" s="9" t="s">
        <v>1571</v>
      </c>
      <c r="G484" s="9" t="s">
        <v>655</v>
      </c>
      <c r="H484" s="9" t="s">
        <v>654</v>
      </c>
      <c r="J484" s="9" t="e">
        <f>MATCH($A484, 'Spells By School'!A:A, 0)</f>
        <v>#N/A</v>
      </c>
      <c r="K484" s="9" t="e">
        <f>MATCH($A484, 'Spells By School'!B:B, 0)</f>
        <v>#N/A</v>
      </c>
      <c r="L484" s="9" t="e">
        <f>MATCH($A484, 'Spells By School'!C:C, 0)</f>
        <v>#N/A</v>
      </c>
      <c r="M484" s="9" t="e">
        <f>MATCH($A484, 'Spells By School'!D:D, 0)</f>
        <v>#N/A</v>
      </c>
      <c r="N484" s="9">
        <f>MATCH($A484, 'Spells By School'!E:E, 0)</f>
        <v>61</v>
      </c>
      <c r="O484" s="9" t="e">
        <f>MATCH($A484, 'Spells By School'!F:F, 0)</f>
        <v>#N/A</v>
      </c>
      <c r="P484" s="9" t="e">
        <f ca="1">MATCH($A484, 'Spells By School'!G:G, 0)</f>
        <v>#N/A</v>
      </c>
      <c r="Q484" s="9" t="e">
        <f>MATCH($A484, 'Spells By School'!H:H, 0)</f>
        <v>#N/A</v>
      </c>
      <c r="R484" s="9" t="e">
        <f>MATCH($A484, 'Spells By School'!I:I, 0)</f>
        <v>#N/A</v>
      </c>
      <c r="S484" s="9" t="str">
        <f>IF(ISNA($J484), IF(ISNA($K484), IF(ISNA($L484), IF(ISNA($M484), IF(ISNA($N484), IF(ISNA($O484), IF(ISNA($P484), IF(ISNA($Q484), IF(ISNA($R484), "###error###", R$1),Q$1),P$1),O$1),N$1),M$1),L$1),K$1),J$1)</f>
        <v>Invocation</v>
      </c>
      <c r="T484" s="9" t="str">
        <f>IF(ISNA($J484), IF(ISNA($K484), IF(ISNA($L484), IF(ISNA($M484), IF(ISNA($N484), IF(ISNA($O484), IF(ISNA($P484), IF(ISNA($Q484), IF(ISNA($R484), "###error###", "WM"),"IL"),"NE"),"EN"),"EV"),"TR"),"DI"),"CO"),"AB")</f>
        <v>EV</v>
      </c>
      <c r="U484" s="9">
        <f>IF(ISNA($J484), IF(ISNA($K484), IF(ISNA($L484), IF(ISNA($M484), IF(ISNA($N484), IF(ISNA($O484), IF(ISNA($P484), IF(ISNA($Q484), IF(ISNA($R484), "###error###", MATCH(A484, 'Wand Mapping'!J:J,0)),MATCH(A484, 'Wand Mapping'!I:I,0)),MATCH(A484, 'Wand Mapping'!H:H,0)),MATCH(A484, 'Wand Mapping'!G:G,0)),MATCH(A484, 'Wand Mapping'!F:F,0)),MATCH(A484, 'Wand Mapping'!E:E,0)),MATCH(A484, 'Wand Mapping'!D:D,0)),MATCH(A484, 'Wand Mapping'!C:C,0)),MATCH(A484, 'Wand Mapping'!B:B,0))</f>
        <v>38</v>
      </c>
      <c r="V484" s="9" t="str">
        <f>INDEX('Wand Mapping'!K:K, U484)</f>
        <v>wand_ai_360</v>
      </c>
      <c r="W484" s="9" t="str">
        <f>_xlfn.CONCAT(V484, "_", T484)</f>
        <v>wand_ai_360_EV</v>
      </c>
      <c r="Z484" s="9" t="str">
        <f>IF(ISBLANK(X484), W484, X484)</f>
        <v>wand_ai_360_EV</v>
      </c>
    </row>
    <row r="485" spans="1:26">
      <c r="A485" s="9" t="s">
        <v>626</v>
      </c>
      <c r="B485" s="9" t="s">
        <v>1414</v>
      </c>
      <c r="C485" s="13" t="s">
        <v>1371</v>
      </c>
      <c r="D485" s="9">
        <v>18</v>
      </c>
      <c r="E485" s="9" t="str">
        <f>_xlfn.CONCAT(B485, RIGHT(_xlfn.CONCAT("0", D485), 2))</f>
        <v>BZ-QA18</v>
      </c>
      <c r="F485" s="9" t="s">
        <v>1603</v>
      </c>
      <c r="G485" s="9" t="s">
        <v>655</v>
      </c>
      <c r="H485" s="9" t="s">
        <v>654</v>
      </c>
      <c r="J485" s="9" t="e">
        <f>MATCH($A485, 'Spells By School'!A:A, 0)</f>
        <v>#N/A</v>
      </c>
      <c r="K485" s="9">
        <f>MATCH($A485, 'Spells By School'!B:B, 0)</f>
        <v>14</v>
      </c>
      <c r="L485" s="9" t="e">
        <f>MATCH($A485, 'Spells By School'!C:C, 0)</f>
        <v>#N/A</v>
      </c>
      <c r="M485" s="9" t="e">
        <f>MATCH($A485, 'Spells By School'!D:D, 0)</f>
        <v>#N/A</v>
      </c>
      <c r="N485" s="9" t="e">
        <f>MATCH($A485, 'Spells By School'!E:E, 0)</f>
        <v>#N/A</v>
      </c>
      <c r="O485" s="9" t="e">
        <f>MATCH($A485, 'Spells By School'!F:F, 0)</f>
        <v>#N/A</v>
      </c>
      <c r="P485" s="9" t="e">
        <f ca="1">MATCH($A485, 'Spells By School'!G:G, 0)</f>
        <v>#N/A</v>
      </c>
      <c r="Q485" s="9" t="e">
        <f>MATCH($A485, 'Spells By School'!H:H, 0)</f>
        <v>#N/A</v>
      </c>
      <c r="R485" s="9" t="e">
        <f>MATCH($A485, 'Spells By School'!I:I, 0)</f>
        <v>#N/A</v>
      </c>
      <c r="S485" s="9" t="str">
        <f>IF(ISNA($J485), IF(ISNA($K485), IF(ISNA($L485), IF(ISNA($M485), IF(ISNA($N485), IF(ISNA($O485), IF(ISNA($P485), IF(ISNA($Q485), IF(ISNA($R485), "###error###", R$1),Q$1),P$1),O$1),N$1),M$1),L$1),K$1),J$1)</f>
        <v>Conjuration</v>
      </c>
      <c r="T485" s="9" t="str">
        <f>IF(ISNA($J485), IF(ISNA($K485), IF(ISNA($L485), IF(ISNA($M485), IF(ISNA($N485), IF(ISNA($O485), IF(ISNA($P485), IF(ISNA($Q485), IF(ISNA($R485), "###error###", "WM"),"IL"),"NE"),"EN"),"EV"),"TR"),"DI"),"CO"),"AB")</f>
        <v>CO</v>
      </c>
      <c r="U485" s="9">
        <f>IF(ISNA($J485), IF(ISNA($K485), IF(ISNA($L485), IF(ISNA($M485), IF(ISNA($N485), IF(ISNA($O485), IF(ISNA($P485), IF(ISNA($Q485), IF(ISNA($R485), "###error###", MATCH(A485, 'Wand Mapping'!J:J,0)),MATCH(A485, 'Wand Mapping'!I:I,0)),MATCH(A485, 'Wand Mapping'!H:H,0)),MATCH(A485, 'Wand Mapping'!G:G,0)),MATCH(A485, 'Wand Mapping'!F:F,0)),MATCH(A485, 'Wand Mapping'!E:E,0)),MATCH(A485, 'Wand Mapping'!D:D,0)),MATCH(A485, 'Wand Mapping'!C:C,0)),MATCH(A485, 'Wand Mapping'!B:B,0))</f>
        <v>100</v>
      </c>
      <c r="V485" s="9" t="str">
        <f>INDEX('Wand Mapping'!K:K, U485)</f>
        <v>wand_ai_980</v>
      </c>
      <c r="W485" s="9" t="str">
        <f>_xlfn.CONCAT(V485, "_", T485)</f>
        <v>wand_ai_980_CO</v>
      </c>
      <c r="Z485" s="9" t="str">
        <f>IF(ISBLANK(X485), W485, X485)</f>
        <v>wand_ai_980_CO</v>
      </c>
    </row>
    <row r="486" spans="1:26">
      <c r="A486" s="9" t="s">
        <v>278</v>
      </c>
      <c r="B486" s="9" t="s">
        <v>1415</v>
      </c>
      <c r="C486" s="13" t="s">
        <v>1371</v>
      </c>
      <c r="D486" s="9">
        <v>18</v>
      </c>
      <c r="E486" s="9" t="str">
        <f>_xlfn.CONCAT(B486, RIGHT(_xlfn.CONCAT("0", D486), 2))</f>
        <v>BZ-QB18</v>
      </c>
      <c r="F486" s="9" t="s">
        <v>1604</v>
      </c>
      <c r="G486" s="9" t="s">
        <v>655</v>
      </c>
      <c r="H486" s="9" t="s">
        <v>654</v>
      </c>
      <c r="J486" s="9" t="e">
        <f>MATCH($A486, 'Spells By School'!A:A, 0)</f>
        <v>#N/A</v>
      </c>
      <c r="K486" s="9" t="e">
        <f>MATCH($A486, 'Spells By School'!B:B, 0)</f>
        <v>#N/A</v>
      </c>
      <c r="L486" s="9" t="e">
        <f>MATCH($A486, 'Spells By School'!C:C, 0)</f>
        <v>#N/A</v>
      </c>
      <c r="M486" s="9" t="e">
        <f>MATCH($A486, 'Spells By School'!D:D, 0)</f>
        <v>#N/A</v>
      </c>
      <c r="N486" s="9" t="e">
        <f>MATCH($A486, 'Spells By School'!E:E, 0)</f>
        <v>#N/A</v>
      </c>
      <c r="O486" s="9" t="e">
        <f>MATCH($A486, 'Spells By School'!F:F, 0)</f>
        <v>#N/A</v>
      </c>
      <c r="P486" s="9">
        <f ca="1">MATCH($A486, 'Spells By School'!G:G, 0)</f>
        <v>14</v>
      </c>
      <c r="Q486" s="9" t="e">
        <f>MATCH($A486, 'Spells By School'!H:H, 0)</f>
        <v>#N/A</v>
      </c>
      <c r="R486" s="9" t="e">
        <f>MATCH($A486, 'Spells By School'!I:I, 0)</f>
        <v>#N/A</v>
      </c>
      <c r="S486" s="9" t="str">
        <f ca="1">IF(ISNA($J486), IF(ISNA($K486), IF(ISNA($L486), IF(ISNA($M486), IF(ISNA($N486), IF(ISNA($O486), IF(ISNA($P486), IF(ISNA($Q486), IF(ISNA($R486), "###error###", R$1),Q$1),P$1),O$1),N$1),M$1),L$1),K$1),J$1)</f>
        <v>Necromancy</v>
      </c>
      <c r="T486" s="9" t="str">
        <f ca="1">IF(ISNA($J486), IF(ISNA($K486), IF(ISNA($L486), IF(ISNA($M486), IF(ISNA($N486), IF(ISNA($O486), IF(ISNA($P486), IF(ISNA($Q486), IF(ISNA($R486), "###error###", "WM"),"IL"),"NE"),"EN"),"EV"),"TR"),"DI"),"CO"),"AB")</f>
        <v>NE</v>
      </c>
      <c r="U486" s="9">
        <f ca="1">IF(ISNA($J486), IF(ISNA($K486), IF(ISNA($L486), IF(ISNA($M486), IF(ISNA($N486), IF(ISNA($O486), IF(ISNA($P486), IF(ISNA($Q486), IF(ISNA($R486), "###error###", MATCH(A486, 'Wand Mapping'!J:J,0)),MATCH(A486, 'Wand Mapping'!I:I,0)),MATCH(A486, 'Wand Mapping'!H:H,0)),MATCH(A486, 'Wand Mapping'!G:G,0)),MATCH(A486, 'Wand Mapping'!F:F,0)),MATCH(A486, 'Wand Mapping'!E:E,0)),MATCH(A486, 'Wand Mapping'!D:D,0)),MATCH(A486, 'Wand Mapping'!C:C,0)),MATCH(A486, 'Wand Mapping'!B:B,0))</f>
        <v>46</v>
      </c>
      <c r="V486" s="9" t="str">
        <f ca="1">INDEX('Wand Mapping'!K:K, U486)</f>
        <v>wand_ai_440</v>
      </c>
      <c r="W486" s="9" t="str">
        <f ca="1">_xlfn.CONCAT(V486, "_", T486)</f>
        <v>wand_ai_440_NE</v>
      </c>
      <c r="Z486" s="9" t="str">
        <f ca="1">IF(ISBLANK(X486), W486, X486)</f>
        <v>wand_ai_440_NE</v>
      </c>
    </row>
    <row r="487" spans="1:26">
      <c r="A487" s="9" t="s">
        <v>48</v>
      </c>
      <c r="B487" s="9" t="s">
        <v>1756</v>
      </c>
      <c r="C487" s="13" t="s">
        <v>1371</v>
      </c>
      <c r="D487" s="9">
        <v>18</v>
      </c>
      <c r="E487" s="9" t="str">
        <f>_xlfn.CONCAT(B487, RIGHT(_xlfn.CONCAT("0", D487), 2))</f>
        <v>BZ-QC18</v>
      </c>
      <c r="F487" s="9" t="s">
        <v>1605</v>
      </c>
      <c r="G487" s="9" t="s">
        <v>655</v>
      </c>
      <c r="H487" s="9" t="s">
        <v>654</v>
      </c>
      <c r="J487" s="9" t="e">
        <f>MATCH($A487, 'Spells By School'!A:A, 0)</f>
        <v>#N/A</v>
      </c>
      <c r="K487" s="9" t="e">
        <f>MATCH($A487, 'Spells By School'!B:B, 0)</f>
        <v>#N/A</v>
      </c>
      <c r="L487" s="9" t="e">
        <f>MATCH($A487, 'Spells By School'!C:C, 0)</f>
        <v>#N/A</v>
      </c>
      <c r="M487" s="9" t="e">
        <f>MATCH($A487, 'Spells By School'!D:D, 0)</f>
        <v>#N/A</v>
      </c>
      <c r="N487" s="9" t="e">
        <f>MATCH($A487, 'Spells By School'!E:E, 0)</f>
        <v>#N/A</v>
      </c>
      <c r="O487" s="9" t="e">
        <f>MATCH($A487, 'Spells By School'!F:F, 0)</f>
        <v>#N/A</v>
      </c>
      <c r="P487" s="9">
        <f ca="1">MATCH($A487, 'Spells By School'!G:G, 0)</f>
        <v>47</v>
      </c>
      <c r="Q487" s="9" t="e">
        <f>MATCH($A487, 'Spells By School'!H:H, 0)</f>
        <v>#N/A</v>
      </c>
      <c r="R487" s="9" t="e">
        <f>MATCH($A487, 'Spells By School'!I:I, 0)</f>
        <v>#N/A</v>
      </c>
      <c r="S487" s="9" t="str">
        <f ca="1">IF(ISNA($J487), IF(ISNA($K487), IF(ISNA($L487), IF(ISNA($M487), IF(ISNA($N487), IF(ISNA($O487), IF(ISNA($P487), IF(ISNA($Q487), IF(ISNA($R487), "###error###", R$1),Q$1),P$1),O$1),N$1),M$1),L$1),K$1),J$1)</f>
        <v>Necromancy</v>
      </c>
      <c r="T487" s="9" t="str">
        <f ca="1">IF(ISNA($J487), IF(ISNA($K487), IF(ISNA($L487), IF(ISNA($M487), IF(ISNA($N487), IF(ISNA($O487), IF(ISNA($P487), IF(ISNA($Q487), IF(ISNA($R487), "###error###", "WM"),"IL"),"NE"),"EN"),"EV"),"TR"),"DI"),"CO"),"AB")</f>
        <v>NE</v>
      </c>
      <c r="U487" s="9">
        <f ca="1">IF(ISNA($J487), IF(ISNA($K487), IF(ISNA($L487), IF(ISNA($M487), IF(ISNA($N487), IF(ISNA($O487), IF(ISNA($P487), IF(ISNA($Q487), IF(ISNA($R487), "###error###", MATCH(A487, 'Wand Mapping'!J:J,0)),MATCH(A487, 'Wand Mapping'!I:I,0)),MATCH(A487, 'Wand Mapping'!H:H,0)),MATCH(A487, 'Wand Mapping'!G:G,0)),MATCH(A487, 'Wand Mapping'!F:F,0)),MATCH(A487, 'Wand Mapping'!E:E,0)),MATCH(A487, 'Wand Mapping'!D:D,0)),MATCH(A487, 'Wand Mapping'!C:C,0)),MATCH(A487, 'Wand Mapping'!B:B,0))</f>
        <v>9</v>
      </c>
      <c r="V487" s="9" t="str">
        <f ca="1">INDEX('Wand Mapping'!K:K, U487)</f>
        <v>wand_ai_070</v>
      </c>
      <c r="W487" s="9" t="str">
        <f ca="1">_xlfn.CONCAT(V487, "_", T487)</f>
        <v>wand_ai_070_NE</v>
      </c>
      <c r="Z487" s="9" t="str">
        <f ca="1">IF(ISBLANK(X487), W487, X487)</f>
        <v>wand_ai_070_NE</v>
      </c>
    </row>
    <row r="488" spans="1:26">
      <c r="A488" s="9" t="s">
        <v>578</v>
      </c>
      <c r="B488" s="9" t="s">
        <v>1757</v>
      </c>
      <c r="C488" s="13" t="s">
        <v>1371</v>
      </c>
      <c r="D488" s="9">
        <v>18</v>
      </c>
      <c r="E488" s="9" t="str">
        <f>_xlfn.CONCAT(B488, RIGHT(_xlfn.CONCAT("0", D488), 2))</f>
        <v>BZ-QD18</v>
      </c>
      <c r="F488" s="9" t="s">
        <v>1606</v>
      </c>
      <c r="G488" s="9" t="s">
        <v>655</v>
      </c>
      <c r="H488" s="9" t="s">
        <v>654</v>
      </c>
      <c r="J488" s="9" t="e">
        <f>MATCH($A488, 'Spells By School'!A:A, 0)</f>
        <v>#N/A</v>
      </c>
      <c r="K488" s="9" t="e">
        <f>MATCH($A488, 'Spells By School'!B:B, 0)</f>
        <v>#N/A</v>
      </c>
      <c r="L488" s="9" t="e">
        <f>MATCH($A488, 'Spells By School'!C:C, 0)</f>
        <v>#N/A</v>
      </c>
      <c r="M488" s="9" t="e">
        <f>MATCH($A488, 'Spells By School'!D:D, 0)</f>
        <v>#N/A</v>
      </c>
      <c r="N488" s="9" t="e">
        <f>MATCH($A488, 'Spells By School'!E:E, 0)</f>
        <v>#N/A</v>
      </c>
      <c r="O488" s="9">
        <f>MATCH($A488, 'Spells By School'!F:F, 0)</f>
        <v>9</v>
      </c>
      <c r="P488" s="9" t="e">
        <f ca="1">MATCH($A488, 'Spells By School'!G:G, 0)</f>
        <v>#N/A</v>
      </c>
      <c r="Q488" s="9" t="e">
        <f>MATCH($A488, 'Spells By School'!H:H, 0)</f>
        <v>#N/A</v>
      </c>
      <c r="R488" s="9" t="e">
        <f>MATCH($A488, 'Spells By School'!I:I, 0)</f>
        <v>#N/A</v>
      </c>
      <c r="S488" s="9" t="str">
        <f>IF(ISNA($J488), IF(ISNA($K488), IF(ISNA($L488), IF(ISNA($M488), IF(ISNA($N488), IF(ISNA($O488), IF(ISNA($P488), IF(ISNA($Q488), IF(ISNA($R488), "###error###", R$1),Q$1),P$1),O$1),N$1),M$1),L$1),K$1),J$1)</f>
        <v>Enchantment</v>
      </c>
      <c r="T488" s="9" t="str">
        <f>IF(ISNA($J488), IF(ISNA($K488), IF(ISNA($L488), IF(ISNA($M488), IF(ISNA($N488), IF(ISNA($O488), IF(ISNA($P488), IF(ISNA($Q488), IF(ISNA($R488), "###error###", "WM"),"IL"),"NE"),"EN"),"EV"),"TR"),"DI"),"CO"),"AB")</f>
        <v>EN</v>
      </c>
      <c r="U488" s="9">
        <f>IF(ISNA($J488), IF(ISNA($K488), IF(ISNA($L488), IF(ISNA($M488), IF(ISNA($N488), IF(ISNA($O488), IF(ISNA($P488), IF(ISNA($Q488), IF(ISNA($R488), "###error###", MATCH(A488, 'Wand Mapping'!J:J,0)),MATCH(A488, 'Wand Mapping'!I:I,0)),MATCH(A488, 'Wand Mapping'!H:H,0)),MATCH(A488, 'Wand Mapping'!G:G,0)),MATCH(A488, 'Wand Mapping'!F:F,0)),MATCH(A488, 'Wand Mapping'!E:E,0)),MATCH(A488, 'Wand Mapping'!D:D,0)),MATCH(A488, 'Wand Mapping'!C:C,0)),MATCH(A488, 'Wand Mapping'!B:B,0))</f>
        <v>92</v>
      </c>
      <c r="V488" s="9" t="str">
        <f>INDEX('Wand Mapping'!K:K, U488)</f>
        <v>wand_ai_900</v>
      </c>
      <c r="W488" s="9" t="str">
        <f>_xlfn.CONCAT(V488, "_", T488)</f>
        <v>wand_ai_900_EN</v>
      </c>
      <c r="Z488" s="9" t="str">
        <f>IF(ISBLANK(X488), W488, X488)</f>
        <v>wand_ai_900_EN</v>
      </c>
    </row>
    <row r="489" spans="1:26">
      <c r="A489" s="9" t="s">
        <v>527</v>
      </c>
      <c r="B489" s="9" t="s">
        <v>1758</v>
      </c>
      <c r="C489" s="9">
        <v>5</v>
      </c>
      <c r="D489" s="9">
        <v>9</v>
      </c>
      <c r="E489" s="9" t="str">
        <f>_xlfn.CONCAT(B489, RIGHT(_xlfn.CONCAT("0", D489), 2))</f>
        <v>BZ-QE09</v>
      </c>
      <c r="F489" s="9" t="s">
        <v>1607</v>
      </c>
      <c r="G489" s="9" t="s">
        <v>655</v>
      </c>
      <c r="H489" s="9" t="s">
        <v>654</v>
      </c>
      <c r="I489" s="9" t="s">
        <v>658</v>
      </c>
      <c r="J489" s="9" t="e">
        <f>MATCH($A489, 'Spells By School'!A:A, 0)</f>
        <v>#N/A</v>
      </c>
      <c r="K489" s="9" t="e">
        <f>MATCH($A489, 'Spells By School'!B:B, 0)</f>
        <v>#N/A</v>
      </c>
      <c r="L489" s="9" t="e">
        <f>MATCH($A489, 'Spells By School'!C:C, 0)</f>
        <v>#N/A</v>
      </c>
      <c r="M489" s="9" t="e">
        <f>MATCH($A489, 'Spells By School'!D:D, 0)</f>
        <v>#N/A</v>
      </c>
      <c r="N489" s="9" t="e">
        <f>MATCH($A489, 'Spells By School'!E:E, 0)</f>
        <v>#N/A</v>
      </c>
      <c r="O489" s="9" t="e">
        <f>MATCH($A489, 'Spells By School'!F:F, 0)</f>
        <v>#N/A</v>
      </c>
      <c r="P489" s="9">
        <f ca="1">MATCH($A489, 'Spells By School'!G:G, 0)</f>
        <v>43</v>
      </c>
      <c r="Q489" s="9" t="e">
        <f>MATCH($A489, 'Spells By School'!H:H, 0)</f>
        <v>#N/A</v>
      </c>
      <c r="R489" s="9" t="e">
        <f>MATCH($A489, 'Spells By School'!I:I, 0)</f>
        <v>#N/A</v>
      </c>
      <c r="S489" s="9" t="str">
        <f ca="1">IF(ISNA($J489), IF(ISNA($K489), IF(ISNA($L489), IF(ISNA($M489), IF(ISNA($N489), IF(ISNA($O489), IF(ISNA($P489), IF(ISNA($Q489), IF(ISNA($R489), "###error###", R$1),Q$1),P$1),O$1),N$1),M$1),L$1),K$1),J$1)</f>
        <v>Necromancy</v>
      </c>
      <c r="T489" s="9" t="str">
        <f ca="1">IF(ISNA($J489), IF(ISNA($K489), IF(ISNA($L489), IF(ISNA($M489), IF(ISNA($N489), IF(ISNA($O489), IF(ISNA($P489), IF(ISNA($Q489), IF(ISNA($R489), "###error###", "WM"),"IL"),"NE"),"EN"),"EV"),"TR"),"DI"),"CO"),"AB")</f>
        <v>NE</v>
      </c>
      <c r="U489" s="9">
        <f ca="1">IF(ISNA($J489), IF(ISNA($K489), IF(ISNA($L489), IF(ISNA($M489), IF(ISNA($N489), IF(ISNA($O489), IF(ISNA($P489), IF(ISNA($Q489), IF(ISNA($R489), "###error###", MATCH(A489, 'Wand Mapping'!J:J,0)),MATCH(A489, 'Wand Mapping'!I:I,0)),MATCH(A489, 'Wand Mapping'!H:H,0)),MATCH(A489, 'Wand Mapping'!G:G,0)),MATCH(A489, 'Wand Mapping'!F:F,0)),MATCH(A489, 'Wand Mapping'!E:E,0)),MATCH(A489, 'Wand Mapping'!D:D,0)),MATCH(A489, 'Wand Mapping'!C:C,0)),MATCH(A489, 'Wand Mapping'!B:B,0))</f>
        <v>84</v>
      </c>
      <c r="V489" s="9" t="str">
        <f ca="1">INDEX('Wand Mapping'!K:K, U489)</f>
        <v>wand_ai_820</v>
      </c>
      <c r="W489" s="9" t="str">
        <f ca="1">_xlfn.CONCAT(V489, "_", T489)</f>
        <v>wand_ai_820_NE</v>
      </c>
      <c r="Z489" s="9" t="str">
        <f ca="1">IF(ISBLANK(X489), W489, X489)</f>
        <v>wand_ai_820_NE</v>
      </c>
    </row>
    <row r="490" spans="1:26">
      <c r="A490" s="9" t="s">
        <v>430</v>
      </c>
      <c r="B490" s="9" t="s">
        <v>1759</v>
      </c>
      <c r="C490" s="9">
        <v>5</v>
      </c>
      <c r="D490" s="9">
        <v>9</v>
      </c>
      <c r="E490" s="9" t="str">
        <f>_xlfn.CONCAT(B490, RIGHT(_xlfn.CONCAT("0", D490), 2))</f>
        <v>BZ-QF09</v>
      </c>
      <c r="F490" s="9" t="s">
        <v>1608</v>
      </c>
      <c r="G490" s="9" t="s">
        <v>655</v>
      </c>
      <c r="H490" s="9" t="s">
        <v>654</v>
      </c>
      <c r="I490" s="9" t="s">
        <v>658</v>
      </c>
      <c r="J490" s="9" t="e">
        <f>MATCH($A490, 'Spells By School'!A:A, 0)</f>
        <v>#N/A</v>
      </c>
      <c r="K490" s="9" t="e">
        <f>MATCH($A490, 'Spells By School'!B:B, 0)</f>
        <v>#N/A</v>
      </c>
      <c r="L490" s="9" t="e">
        <f>MATCH($A490, 'Spells By School'!C:C, 0)</f>
        <v>#N/A</v>
      </c>
      <c r="M490" s="9" t="e">
        <f>MATCH($A490, 'Spells By School'!D:D, 0)</f>
        <v>#N/A</v>
      </c>
      <c r="N490" s="9">
        <f>MATCH($A490, 'Spells By School'!E:E, 0)</f>
        <v>53</v>
      </c>
      <c r="O490" s="9" t="e">
        <f>MATCH($A490, 'Spells By School'!F:F, 0)</f>
        <v>#N/A</v>
      </c>
      <c r="P490" s="9" t="e">
        <f ca="1">MATCH($A490, 'Spells By School'!G:G, 0)</f>
        <v>#N/A</v>
      </c>
      <c r="Q490" s="9" t="e">
        <f>MATCH($A490, 'Spells By School'!H:H, 0)</f>
        <v>#N/A</v>
      </c>
      <c r="R490" s="9" t="e">
        <f>MATCH($A490, 'Spells By School'!I:I, 0)</f>
        <v>#N/A</v>
      </c>
      <c r="S490" s="9" t="str">
        <f>IF(ISNA($J490), IF(ISNA($K490), IF(ISNA($L490), IF(ISNA($M490), IF(ISNA($N490), IF(ISNA($O490), IF(ISNA($P490), IF(ISNA($Q490), IF(ISNA($R490), "###error###", R$1),Q$1),P$1),O$1),N$1),M$1),L$1),K$1),J$1)</f>
        <v>Invocation</v>
      </c>
      <c r="T490" s="9" t="str">
        <f>IF(ISNA($J490), IF(ISNA($K490), IF(ISNA($L490), IF(ISNA($M490), IF(ISNA($N490), IF(ISNA($O490), IF(ISNA($P490), IF(ISNA($Q490), IF(ISNA($R490), "###error###", "WM"),"IL"),"NE"),"EN"),"EV"),"TR"),"DI"),"CO"),"AB")</f>
        <v>EV</v>
      </c>
      <c r="U490" s="9">
        <f>IF(ISNA($J490), IF(ISNA($K490), IF(ISNA($L490), IF(ISNA($M490), IF(ISNA($N490), IF(ISNA($O490), IF(ISNA($P490), IF(ISNA($Q490), IF(ISNA($R490), "###error###", MATCH(A490, 'Wand Mapping'!J:J,0)),MATCH(A490, 'Wand Mapping'!I:I,0)),MATCH(A490, 'Wand Mapping'!H:H,0)),MATCH(A490, 'Wand Mapping'!G:G,0)),MATCH(A490, 'Wand Mapping'!F:F,0)),MATCH(A490, 'Wand Mapping'!E:E,0)),MATCH(A490, 'Wand Mapping'!D:D,0)),MATCH(A490, 'Wand Mapping'!C:C,0)),MATCH(A490, 'Wand Mapping'!B:B,0))</f>
        <v>70</v>
      </c>
      <c r="V490" s="9" t="str">
        <f>INDEX('Wand Mapping'!K:K, U490)</f>
        <v>wand_ai_680</v>
      </c>
      <c r="W490" s="9" t="str">
        <f>_xlfn.CONCAT(V490, "_", T490)</f>
        <v>wand_ai_680_EV</v>
      </c>
      <c r="Z490" s="9" t="str">
        <f>IF(ISBLANK(X490), W490, X490)</f>
        <v>wand_ai_680_EV</v>
      </c>
    </row>
    <row r="491" spans="1:26">
      <c r="A491" s="9" t="s">
        <v>127</v>
      </c>
      <c r="B491" s="9" t="s">
        <v>1760</v>
      </c>
      <c r="C491" s="9">
        <v>6</v>
      </c>
      <c r="D491" s="9">
        <v>12</v>
      </c>
      <c r="E491" s="9" t="str">
        <f>_xlfn.CONCAT(B491, RIGHT(_xlfn.CONCAT("0", D491), 2))</f>
        <v>BZ-QG12</v>
      </c>
      <c r="F491" s="9" t="s">
        <v>1609</v>
      </c>
      <c r="G491" s="9" t="s">
        <v>655</v>
      </c>
      <c r="H491" s="9" t="s">
        <v>654</v>
      </c>
      <c r="I491" s="9" t="s">
        <v>658</v>
      </c>
      <c r="J491" s="9">
        <f>MATCH($A491, 'Spells By School'!A:A, 0)</f>
        <v>5</v>
      </c>
      <c r="K491" s="9" t="e">
        <f>MATCH($A491, 'Spells By School'!B:B, 0)</f>
        <v>#N/A</v>
      </c>
      <c r="L491" s="9" t="e">
        <f>MATCH($A491, 'Spells By School'!C:C, 0)</f>
        <v>#N/A</v>
      </c>
      <c r="M491" s="9" t="e">
        <f>MATCH($A491, 'Spells By School'!D:D, 0)</f>
        <v>#N/A</v>
      </c>
      <c r="N491" s="9" t="e">
        <f>MATCH($A491, 'Spells By School'!E:E, 0)</f>
        <v>#N/A</v>
      </c>
      <c r="O491" s="9" t="e">
        <f>MATCH($A491, 'Spells By School'!F:F, 0)</f>
        <v>#N/A</v>
      </c>
      <c r="P491" s="9" t="e">
        <f ca="1">MATCH($A491, 'Spells By School'!G:G, 0)</f>
        <v>#N/A</v>
      </c>
      <c r="Q491" s="9" t="e">
        <f>MATCH($A491, 'Spells By School'!H:H, 0)</f>
        <v>#N/A</v>
      </c>
      <c r="R491" s="9" t="e">
        <f>MATCH($A491, 'Spells By School'!I:I, 0)</f>
        <v>#N/A</v>
      </c>
      <c r="S491" s="9" t="str">
        <f>IF(ISNA($J491), IF(ISNA($K491), IF(ISNA($L491), IF(ISNA($M491), IF(ISNA($N491), IF(ISNA($O491), IF(ISNA($P491), IF(ISNA($Q491), IF(ISNA($R491), "###error###", R$1),Q$1),P$1),O$1),N$1),M$1),L$1),K$1),J$1)</f>
        <v>Abjuration</v>
      </c>
      <c r="T491" s="9" t="str">
        <f>IF(ISNA($J491), IF(ISNA($K491), IF(ISNA($L491), IF(ISNA($M491), IF(ISNA($N491), IF(ISNA($O491), IF(ISNA($P491), IF(ISNA($Q491), IF(ISNA($R491), "###error###", "WM"),"IL"),"NE"),"EN"),"EV"),"TR"),"DI"),"CO"),"AB")</f>
        <v>AB</v>
      </c>
      <c r="U491" s="9">
        <f>IF(ISNA($J491), IF(ISNA($K491), IF(ISNA($L491), IF(ISNA($M491), IF(ISNA($N491), IF(ISNA($O491), IF(ISNA($P491), IF(ISNA($Q491), IF(ISNA($R491), "###error###", MATCH(A491, 'Wand Mapping'!J:J,0)),MATCH(A491, 'Wand Mapping'!I:I,0)),MATCH(A491, 'Wand Mapping'!H:H,0)),MATCH(A491, 'Wand Mapping'!G:G,0)),MATCH(A491, 'Wand Mapping'!F:F,0)),MATCH(A491, 'Wand Mapping'!E:E,0)),MATCH(A491, 'Wand Mapping'!D:D,0)),MATCH(A491, 'Wand Mapping'!C:C,0)),MATCH(A491, 'Wand Mapping'!B:B,0))</f>
        <v>23</v>
      </c>
      <c r="V491" s="9" t="str">
        <f>INDEX('Wand Mapping'!K:K, U491)</f>
        <v>wand_ai_210</v>
      </c>
      <c r="W491" s="9" t="str">
        <f>_xlfn.CONCAT(V491, "_", T491)</f>
        <v>wand_ai_210_AB</v>
      </c>
      <c r="Z491" s="9" t="str">
        <f>IF(ISBLANK(X491), W491, X491)</f>
        <v>wand_ai_210_AB</v>
      </c>
    </row>
    <row r="492" spans="1:26">
      <c r="A492" s="9" t="s">
        <v>568</v>
      </c>
      <c r="B492" s="9" t="s">
        <v>1761</v>
      </c>
      <c r="C492" s="9">
        <v>7</v>
      </c>
      <c r="D492" s="9">
        <v>14</v>
      </c>
      <c r="E492" s="9" t="str">
        <f>_xlfn.CONCAT(B492, RIGHT(_xlfn.CONCAT("0", D492), 2))</f>
        <v>BZ-QH14</v>
      </c>
      <c r="F492" s="9" t="s">
        <v>1610</v>
      </c>
      <c r="G492" s="9" t="s">
        <v>655</v>
      </c>
      <c r="H492" s="9" t="s">
        <v>654</v>
      </c>
      <c r="I492" s="9" t="s">
        <v>658</v>
      </c>
      <c r="J492" s="9" t="e">
        <f>MATCH($A492, 'Spells By School'!A:A, 0)</f>
        <v>#N/A</v>
      </c>
      <c r="K492" s="9">
        <f>MATCH($A492, 'Spells By School'!B:B, 0)</f>
        <v>56</v>
      </c>
      <c r="L492" s="9" t="e">
        <f>MATCH($A492, 'Spells By School'!C:C, 0)</f>
        <v>#N/A</v>
      </c>
      <c r="M492" s="9" t="e">
        <f>MATCH($A492, 'Spells By School'!D:D, 0)</f>
        <v>#N/A</v>
      </c>
      <c r="N492" s="9" t="e">
        <f>MATCH($A492, 'Spells By School'!E:E, 0)</f>
        <v>#N/A</v>
      </c>
      <c r="O492" s="9" t="e">
        <f>MATCH($A492, 'Spells By School'!F:F, 0)</f>
        <v>#N/A</v>
      </c>
      <c r="P492" s="9" t="e">
        <f ca="1">MATCH($A492, 'Spells By School'!G:G, 0)</f>
        <v>#N/A</v>
      </c>
      <c r="Q492" s="9" t="e">
        <f>MATCH($A492, 'Spells By School'!H:H, 0)</f>
        <v>#N/A</v>
      </c>
      <c r="R492" s="9" t="e">
        <f>MATCH($A492, 'Spells By School'!I:I, 0)</f>
        <v>#N/A</v>
      </c>
      <c r="S492" s="9" t="str">
        <f>IF(ISNA($J492), IF(ISNA($K492), IF(ISNA($L492), IF(ISNA($M492), IF(ISNA($N492), IF(ISNA($O492), IF(ISNA($P492), IF(ISNA($Q492), IF(ISNA($R492), "###error###", R$1),Q$1),P$1),O$1),N$1),M$1),L$1),K$1),J$1)</f>
        <v>Conjuration</v>
      </c>
      <c r="T492" s="9" t="str">
        <f>IF(ISNA($J492), IF(ISNA($K492), IF(ISNA($L492), IF(ISNA($M492), IF(ISNA($N492), IF(ISNA($O492), IF(ISNA($P492), IF(ISNA($Q492), IF(ISNA($R492), "###error###", "WM"),"IL"),"NE"),"EN"),"EV"),"TR"),"DI"),"CO"),"AB")</f>
        <v>CO</v>
      </c>
      <c r="U492" s="9">
        <f>IF(ISNA($J492), IF(ISNA($K492), IF(ISNA($L492), IF(ISNA($M492), IF(ISNA($N492), IF(ISNA($O492), IF(ISNA($P492), IF(ISNA($Q492), IF(ISNA($R492), "###error###", MATCH(A492, 'Wand Mapping'!J:J,0)),MATCH(A492, 'Wand Mapping'!I:I,0)),MATCH(A492, 'Wand Mapping'!H:H,0)),MATCH(A492, 'Wand Mapping'!G:G,0)),MATCH(A492, 'Wand Mapping'!F:F,0)),MATCH(A492, 'Wand Mapping'!E:E,0)),MATCH(A492, 'Wand Mapping'!D:D,0)),MATCH(A492, 'Wand Mapping'!C:C,0)),MATCH(A492, 'Wand Mapping'!B:B,0))</f>
        <v>91</v>
      </c>
      <c r="V492" s="9" t="str">
        <f>INDEX('Wand Mapping'!K:K, U492)</f>
        <v>wand_ai_890</v>
      </c>
      <c r="W492" s="9" t="str">
        <f>_xlfn.CONCAT(V492, "_", T492)</f>
        <v>wand_ai_890_CO</v>
      </c>
      <c r="Z492" s="9" t="str">
        <f>IF(ISBLANK(X492), W492, X492)</f>
        <v>wand_ai_890_CO</v>
      </c>
    </row>
    <row r="493" spans="1:26">
      <c r="A493" s="37" t="s">
        <v>282</v>
      </c>
      <c r="B493" s="9" t="s">
        <v>1762</v>
      </c>
      <c r="C493" s="9">
        <v>7</v>
      </c>
      <c r="D493" s="9">
        <v>14</v>
      </c>
      <c r="E493" s="9" t="str">
        <f>_xlfn.CONCAT(B493, RIGHT(_xlfn.CONCAT("0", D493), 2))</f>
        <v>BZ-QI14</v>
      </c>
      <c r="F493" s="9" t="s">
        <v>1611</v>
      </c>
      <c r="G493" s="9" t="s">
        <v>655</v>
      </c>
      <c r="H493" s="9" t="s">
        <v>654</v>
      </c>
      <c r="I493" s="9" t="s">
        <v>658</v>
      </c>
      <c r="J493" s="9" t="e">
        <f>MATCH($A493, 'Spells By School'!A:A, 0)</f>
        <v>#N/A</v>
      </c>
      <c r="K493" s="9" t="e">
        <f>MATCH($A493, 'Spells By School'!B:B, 0)</f>
        <v>#N/A</v>
      </c>
      <c r="L493" s="9" t="e">
        <f>MATCH($A493, 'Spells By School'!C:C, 0)</f>
        <v>#N/A</v>
      </c>
      <c r="M493" s="9">
        <f>MATCH($A493, 'Spells By School'!D:D, 0)</f>
        <v>48</v>
      </c>
      <c r="N493" s="9" t="e">
        <f>MATCH($A493, 'Spells By School'!E:E, 0)</f>
        <v>#N/A</v>
      </c>
      <c r="O493" s="9" t="e">
        <f>MATCH($A493, 'Spells By School'!F:F, 0)</f>
        <v>#N/A</v>
      </c>
      <c r="P493" s="9" t="e">
        <f ca="1">MATCH($A493, 'Spells By School'!G:G, 0)</f>
        <v>#N/A</v>
      </c>
      <c r="Q493" s="9" t="e">
        <f>MATCH($A493, 'Spells By School'!H:H, 0)</f>
        <v>#N/A</v>
      </c>
      <c r="R493" s="9" t="e">
        <f>MATCH($A493, 'Spells By School'!I:I, 0)</f>
        <v>#N/A</v>
      </c>
      <c r="S493" s="9" t="str">
        <f>IF(ISNA($J493), IF(ISNA($K493), IF(ISNA($L493), IF(ISNA($M493), IF(ISNA($N493), IF(ISNA($O493), IF(ISNA($P493), IF(ISNA($Q493), IF(ISNA($R493), "###error###", R$1),Q$1),P$1),O$1),N$1),M$1),L$1),K$1),J$1)</f>
        <v>Transmutation</v>
      </c>
      <c r="T493" s="9" t="str">
        <f>IF(ISNA($J493), IF(ISNA($K493), IF(ISNA($L493), IF(ISNA($M493), IF(ISNA($N493), IF(ISNA($O493), IF(ISNA($P493), IF(ISNA($Q493), IF(ISNA($R493), "###error###", "WM"),"IL"),"NE"),"EN"),"EV"),"TR"),"DI"),"CO"),"AB")</f>
        <v>TR</v>
      </c>
      <c r="U493" s="9">
        <f>IF(ISNA($J493), IF(ISNA($K493), IF(ISNA($L493), IF(ISNA($M493), IF(ISNA($N493), IF(ISNA($O493), IF(ISNA($P493), IF(ISNA($Q493), IF(ISNA($R493), "###error###", MATCH(A493, 'Wand Mapping'!J:J,0)),MATCH(A493, 'Wand Mapping'!I:I,0)),MATCH(A493, 'Wand Mapping'!H:H,0)),MATCH(A493, 'Wand Mapping'!G:G,0)),MATCH(A493, 'Wand Mapping'!F:F,0)),MATCH(A493, 'Wand Mapping'!E:E,0)),MATCH(A493, 'Wand Mapping'!D:D,0)),MATCH(A493, 'Wand Mapping'!C:C,0)),MATCH(A493, 'Wand Mapping'!B:B,0))</f>
        <v>47</v>
      </c>
      <c r="V493" s="9" t="str">
        <f>INDEX('Wand Mapping'!K:K, U493)</f>
        <v>wand_ai_450</v>
      </c>
      <c r="W493" s="9" t="str">
        <f>_xlfn.CONCAT(V493, "_", T493)</f>
        <v>wand_ai_450_TR</v>
      </c>
      <c r="Z493" s="9" t="str">
        <f>IF(ISBLANK(X493), W493, X493)</f>
        <v>wand_ai_450_TR</v>
      </c>
    </row>
    <row r="494" spans="1:26">
      <c r="A494" s="9" t="s">
        <v>588</v>
      </c>
      <c r="B494" s="9" t="s">
        <v>1763</v>
      </c>
      <c r="C494" s="9">
        <v>7</v>
      </c>
      <c r="D494" s="9">
        <v>14</v>
      </c>
      <c r="E494" s="9" t="str">
        <f>_xlfn.CONCAT(B494, RIGHT(_xlfn.CONCAT("0", D494), 2))</f>
        <v>BZ-QJ14</v>
      </c>
      <c r="F494" s="9" t="s">
        <v>1612</v>
      </c>
      <c r="G494" s="9" t="s">
        <v>655</v>
      </c>
      <c r="H494" s="9" t="s">
        <v>654</v>
      </c>
      <c r="I494" s="9" t="s">
        <v>658</v>
      </c>
      <c r="J494" s="9">
        <f>MATCH($A494, 'Spells By School'!A:A, 0)</f>
        <v>80</v>
      </c>
      <c r="K494" s="9" t="e">
        <f>MATCH($A494, 'Spells By School'!B:B, 0)</f>
        <v>#N/A</v>
      </c>
      <c r="L494" s="9" t="e">
        <f>MATCH($A494, 'Spells By School'!C:C, 0)</f>
        <v>#N/A</v>
      </c>
      <c r="M494" s="9" t="e">
        <f>MATCH($A494, 'Spells By School'!D:D, 0)</f>
        <v>#N/A</v>
      </c>
      <c r="N494" s="9" t="e">
        <f>MATCH($A494, 'Spells By School'!E:E, 0)</f>
        <v>#N/A</v>
      </c>
      <c r="O494" s="9" t="e">
        <f>MATCH($A494, 'Spells By School'!F:F, 0)</f>
        <v>#N/A</v>
      </c>
      <c r="P494" s="9" t="e">
        <f ca="1">MATCH($A494, 'Spells By School'!G:G, 0)</f>
        <v>#N/A</v>
      </c>
      <c r="Q494" s="9" t="e">
        <f>MATCH($A494, 'Spells By School'!H:H, 0)</f>
        <v>#N/A</v>
      </c>
      <c r="R494" s="9" t="e">
        <f>MATCH($A494, 'Spells By School'!I:I, 0)</f>
        <v>#N/A</v>
      </c>
      <c r="S494" s="9" t="str">
        <f>IF(ISNA($J494), IF(ISNA($K494), IF(ISNA($L494), IF(ISNA($M494), IF(ISNA($N494), IF(ISNA($O494), IF(ISNA($P494), IF(ISNA($Q494), IF(ISNA($R494), "###error###", R$1),Q$1),P$1),O$1),N$1),M$1),L$1),K$1),J$1)</f>
        <v>Abjuration</v>
      </c>
      <c r="T494" s="9" t="str">
        <f>IF(ISNA($J494), IF(ISNA($K494), IF(ISNA($L494), IF(ISNA($M494), IF(ISNA($N494), IF(ISNA($O494), IF(ISNA($P494), IF(ISNA($Q494), IF(ISNA($R494), "###error###", "WM"),"IL"),"NE"),"EN"),"EV"),"TR"),"DI"),"CO"),"AB")</f>
        <v>AB</v>
      </c>
      <c r="U494" s="9">
        <f>IF(ISNA($J494), IF(ISNA($K494), IF(ISNA($L494), IF(ISNA($M494), IF(ISNA($N494), IF(ISNA($O494), IF(ISNA($P494), IF(ISNA($Q494), IF(ISNA($R494), "###error###", MATCH(A494, 'Wand Mapping'!J:J,0)),MATCH(A494, 'Wand Mapping'!I:I,0)),MATCH(A494, 'Wand Mapping'!H:H,0)),MATCH(A494, 'Wand Mapping'!G:G,0)),MATCH(A494, 'Wand Mapping'!F:F,0)),MATCH(A494, 'Wand Mapping'!E:E,0)),MATCH(A494, 'Wand Mapping'!D:D,0)),MATCH(A494, 'Wand Mapping'!C:C,0)),MATCH(A494, 'Wand Mapping'!B:B,0))</f>
        <v>94</v>
      </c>
      <c r="V494" s="9" t="str">
        <f>INDEX('Wand Mapping'!K:K, U494)</f>
        <v>wand_ai_920</v>
      </c>
      <c r="W494" s="9" t="str">
        <f>_xlfn.CONCAT(V494, "_", T494)</f>
        <v>wand_ai_920_AB</v>
      </c>
      <c r="Z494" s="9" t="str">
        <f>IF(ISBLANK(X494), W494, X494)</f>
        <v>wand_ai_920_AB</v>
      </c>
    </row>
    <row r="495" spans="1:26">
      <c r="A495" s="9" t="s">
        <v>495</v>
      </c>
      <c r="B495" s="9" t="s">
        <v>1765</v>
      </c>
      <c r="C495" s="9">
        <v>8</v>
      </c>
      <c r="D495" s="9">
        <v>16</v>
      </c>
      <c r="E495" s="9" t="str">
        <f>_xlfn.CONCAT(B495, RIGHT(_xlfn.CONCAT("0", D495), 2))</f>
        <v>BZ-QL16</v>
      </c>
      <c r="F495" s="9" t="s">
        <v>1614</v>
      </c>
      <c r="G495" s="9" t="s">
        <v>655</v>
      </c>
      <c r="H495" s="9" t="s">
        <v>654</v>
      </c>
      <c r="I495" s="9" t="s">
        <v>658</v>
      </c>
      <c r="J495" s="9" t="e">
        <f>MATCH($A495, 'Spells By School'!A:A, 0)</f>
        <v>#N/A</v>
      </c>
      <c r="K495" s="9" t="e">
        <f>MATCH($A495, 'Spells By School'!B:B, 0)</f>
        <v>#N/A</v>
      </c>
      <c r="L495" s="9" t="e">
        <f>MATCH($A495, 'Spells By School'!C:C, 0)</f>
        <v>#N/A</v>
      </c>
      <c r="M495" s="9" t="e">
        <f>MATCH($A495, 'Spells By School'!D:D, 0)</f>
        <v>#N/A</v>
      </c>
      <c r="N495" s="9">
        <f>MATCH($A495, 'Spells By School'!E:E, 0)</f>
        <v>50</v>
      </c>
      <c r="O495" s="9" t="e">
        <f>MATCH($A495, 'Spells By School'!F:F, 0)</f>
        <v>#N/A</v>
      </c>
      <c r="P495" s="9" t="e">
        <f ca="1">MATCH($A495, 'Spells By School'!G:G, 0)</f>
        <v>#N/A</v>
      </c>
      <c r="Q495" s="9" t="e">
        <f>MATCH($A495, 'Spells By School'!H:H, 0)</f>
        <v>#N/A</v>
      </c>
      <c r="R495" s="9" t="e">
        <f>MATCH($A495, 'Spells By School'!I:I, 0)</f>
        <v>#N/A</v>
      </c>
      <c r="S495" s="9" t="str">
        <f>IF(ISNA($J495), IF(ISNA($K495), IF(ISNA($L495), IF(ISNA($M495), IF(ISNA($N495), IF(ISNA($O495), IF(ISNA($P495), IF(ISNA($Q495), IF(ISNA($R495), "###error###", R$1),Q$1),P$1),O$1),N$1),M$1),L$1),K$1),J$1)</f>
        <v>Invocation</v>
      </c>
      <c r="T495" s="9" t="str">
        <f>IF(ISNA($J495), IF(ISNA($K495), IF(ISNA($L495), IF(ISNA($M495), IF(ISNA($N495), IF(ISNA($O495), IF(ISNA($P495), IF(ISNA($Q495), IF(ISNA($R495), "###error###", "WM"),"IL"),"NE"),"EN"),"EV"),"TR"),"DI"),"CO"),"AB")</f>
        <v>EV</v>
      </c>
      <c r="U495" s="9">
        <f>IF(ISNA($J495), IF(ISNA($K495), IF(ISNA($L495), IF(ISNA($M495), IF(ISNA($N495), IF(ISNA($O495), IF(ISNA($P495), IF(ISNA($Q495), IF(ISNA($R495), "###error###", MATCH(A495, 'Wand Mapping'!J:J,0)),MATCH(A495, 'Wand Mapping'!I:I,0)),MATCH(A495, 'Wand Mapping'!H:H,0)),MATCH(A495, 'Wand Mapping'!G:G,0)),MATCH(A495, 'Wand Mapping'!F:F,0)),MATCH(A495, 'Wand Mapping'!E:E,0)),MATCH(A495, 'Wand Mapping'!D:D,0)),MATCH(A495, 'Wand Mapping'!C:C,0)),MATCH(A495, 'Wand Mapping'!B:B,0))</f>
        <v>80</v>
      </c>
      <c r="V495" s="9" t="str">
        <f>INDEX('Wand Mapping'!K:K, U495)</f>
        <v>wand_ai_780</v>
      </c>
      <c r="W495" s="9" t="str">
        <f>_xlfn.CONCAT(V495, "_", T495)</f>
        <v>wand_ai_780_EV</v>
      </c>
      <c r="Z495" s="9" t="str">
        <f>IF(ISBLANK(X495), W495, X495)</f>
        <v>wand_ai_780_EV</v>
      </c>
    </row>
    <row r="496" spans="1:26">
      <c r="A496" s="9" t="s">
        <v>422</v>
      </c>
      <c r="B496" s="9" t="s">
        <v>1766</v>
      </c>
      <c r="C496" s="9">
        <v>9</v>
      </c>
      <c r="D496" s="9">
        <v>18</v>
      </c>
      <c r="E496" s="9" t="str">
        <f>_xlfn.CONCAT(B496, RIGHT(_xlfn.CONCAT("0", D496), 2))</f>
        <v>BZ-QM18</v>
      </c>
      <c r="F496" s="9" t="s">
        <v>1615</v>
      </c>
      <c r="G496" s="9" t="s">
        <v>655</v>
      </c>
      <c r="H496" s="9" t="s">
        <v>654</v>
      </c>
      <c r="I496" s="9" t="s">
        <v>658</v>
      </c>
      <c r="J496" s="9" t="e">
        <f>MATCH($A496, 'Spells By School'!A:A, 0)</f>
        <v>#N/A</v>
      </c>
      <c r="K496" s="9" t="e">
        <f>MATCH($A496, 'Spells By School'!B:B, 0)</f>
        <v>#N/A</v>
      </c>
      <c r="L496" s="9" t="e">
        <f>MATCH($A496, 'Spells By School'!C:C, 0)</f>
        <v>#N/A</v>
      </c>
      <c r="M496" s="9" t="e">
        <f>MATCH($A496, 'Spells By School'!D:D, 0)</f>
        <v>#N/A</v>
      </c>
      <c r="N496" s="9">
        <f>MATCH($A496, 'Spells By School'!E:E, 0)</f>
        <v>48</v>
      </c>
      <c r="O496" s="9" t="e">
        <f>MATCH($A496, 'Spells By School'!F:F, 0)</f>
        <v>#N/A</v>
      </c>
      <c r="P496" s="9" t="e">
        <f ca="1">MATCH($A496, 'Spells By School'!G:G, 0)</f>
        <v>#N/A</v>
      </c>
      <c r="Q496" s="9" t="e">
        <f>MATCH($A496, 'Spells By School'!H:H, 0)</f>
        <v>#N/A</v>
      </c>
      <c r="R496" s="9" t="e">
        <f>MATCH($A496, 'Spells By School'!I:I, 0)</f>
        <v>#N/A</v>
      </c>
      <c r="S496" s="9" t="str">
        <f>IF(ISNA($J496), IF(ISNA($K496), IF(ISNA($L496), IF(ISNA($M496), IF(ISNA($N496), IF(ISNA($O496), IF(ISNA($P496), IF(ISNA($Q496), IF(ISNA($R496), "###error###", R$1),Q$1),P$1),O$1),N$1),M$1),L$1),K$1),J$1)</f>
        <v>Invocation</v>
      </c>
      <c r="T496" s="9" t="str">
        <f>IF(ISNA($J496), IF(ISNA($K496), IF(ISNA($L496), IF(ISNA($M496), IF(ISNA($N496), IF(ISNA($O496), IF(ISNA($P496), IF(ISNA($Q496), IF(ISNA($R496), "###error###", "WM"),"IL"),"NE"),"EN"),"EV"),"TR"),"DI"),"CO"),"AB")</f>
        <v>EV</v>
      </c>
      <c r="U496" s="9">
        <f>IF(ISNA($J496), IF(ISNA($K496), IF(ISNA($L496), IF(ISNA($M496), IF(ISNA($N496), IF(ISNA($O496), IF(ISNA($P496), IF(ISNA($Q496), IF(ISNA($R496), "###error###", MATCH(A496, 'Wand Mapping'!J:J,0)),MATCH(A496, 'Wand Mapping'!I:I,0)),MATCH(A496, 'Wand Mapping'!H:H,0)),MATCH(A496, 'Wand Mapping'!G:G,0)),MATCH(A496, 'Wand Mapping'!F:F,0)),MATCH(A496, 'Wand Mapping'!E:E,0)),MATCH(A496, 'Wand Mapping'!D:D,0)),MATCH(A496, 'Wand Mapping'!C:C,0)),MATCH(A496, 'Wand Mapping'!B:B,0))</f>
        <v>69</v>
      </c>
      <c r="V496" s="9" t="str">
        <f>INDEX('Wand Mapping'!K:K, U496)</f>
        <v>wand_ai_670</v>
      </c>
      <c r="W496" s="9" t="str">
        <f>_xlfn.CONCAT(V496, "_", T496)</f>
        <v>wand_ai_670_EV</v>
      </c>
      <c r="Z496" s="9" t="str">
        <f>IF(ISBLANK(X496), W496, X496)</f>
        <v>wand_ai_670_EV</v>
      </c>
    </row>
    <row r="497" spans="1:26">
      <c r="A497" s="9" t="s">
        <v>30</v>
      </c>
      <c r="B497" s="9" t="s">
        <v>1835</v>
      </c>
      <c r="C497" s="9">
        <v>9</v>
      </c>
      <c r="D497" s="9">
        <v>18</v>
      </c>
      <c r="E497" s="9" t="str">
        <f>_xlfn.CONCAT(B497, RIGHT(_xlfn.CONCAT("0", D497), 2))</f>
        <v>BZ-QN18</v>
      </c>
      <c r="F497" s="9" t="s">
        <v>1616</v>
      </c>
      <c r="G497" s="9" t="s">
        <v>655</v>
      </c>
      <c r="H497" s="9" t="s">
        <v>654</v>
      </c>
      <c r="I497" s="9" t="s">
        <v>658</v>
      </c>
      <c r="J497" s="9" t="e">
        <f>MATCH($A497, 'Spells By School'!A:A, 0)</f>
        <v>#N/A</v>
      </c>
      <c r="K497" s="9" t="e">
        <f>MATCH($A497, 'Spells By School'!B:B, 0)</f>
        <v>#N/A</v>
      </c>
      <c r="L497" s="9">
        <f>MATCH($A497, 'Spells By School'!C:C, 0)</f>
        <v>9</v>
      </c>
      <c r="M497" s="9" t="e">
        <f>MATCH($A497, 'Spells By School'!D:D, 0)</f>
        <v>#N/A</v>
      </c>
      <c r="N497" s="9" t="e">
        <f>MATCH($A497, 'Spells By School'!E:E, 0)</f>
        <v>#N/A</v>
      </c>
      <c r="O497" s="9" t="e">
        <f>MATCH($A497, 'Spells By School'!F:F, 0)</f>
        <v>#N/A</v>
      </c>
      <c r="P497" s="9" t="e">
        <f ca="1">MATCH($A497, 'Spells By School'!G:G, 0)</f>
        <v>#N/A</v>
      </c>
      <c r="Q497" s="9" t="e">
        <f>MATCH($A497, 'Spells By School'!H:H, 0)</f>
        <v>#N/A</v>
      </c>
      <c r="R497" s="9" t="e">
        <f>MATCH($A497, 'Spells By School'!I:I, 0)</f>
        <v>#N/A</v>
      </c>
      <c r="S497" s="9" t="str">
        <f>IF(ISNA($J497), IF(ISNA($K497), IF(ISNA($L497), IF(ISNA($M497), IF(ISNA($N497), IF(ISNA($O497), IF(ISNA($P497), IF(ISNA($Q497), IF(ISNA($R497), "###error###", R$1),Q$1),P$1),O$1),N$1),M$1),L$1),K$1),J$1)</f>
        <v>Divination</v>
      </c>
      <c r="T497" s="9" t="str">
        <f>IF(ISNA($J497), IF(ISNA($K497), IF(ISNA($L497), IF(ISNA($M497), IF(ISNA($N497), IF(ISNA($O497), IF(ISNA($P497), IF(ISNA($Q497), IF(ISNA($R497), "###error###", "WM"),"IL"),"NE"),"EN"),"EV"),"TR"),"DI"),"CO"),"AB")</f>
        <v>DI</v>
      </c>
      <c r="U497" s="9">
        <f>IF(ISNA($J497), IF(ISNA($K497), IF(ISNA($L497), IF(ISNA($M497), IF(ISNA($N497), IF(ISNA($O497), IF(ISNA($P497), IF(ISNA($Q497), IF(ISNA($R497), "###error###", MATCH(A497, 'Wand Mapping'!J:J,0)),MATCH(A497, 'Wand Mapping'!I:I,0)),MATCH(A497, 'Wand Mapping'!H:H,0)),MATCH(A497, 'Wand Mapping'!G:G,0)),MATCH(A497, 'Wand Mapping'!F:F,0)),MATCH(A497, 'Wand Mapping'!E:E,0)),MATCH(A497, 'Wand Mapping'!D:D,0)),MATCH(A497, 'Wand Mapping'!C:C,0)),MATCH(A497, 'Wand Mapping'!B:B,0))</f>
        <v>6</v>
      </c>
      <c r="V497" s="9" t="str">
        <f>INDEX('Wand Mapping'!K:K, U497)</f>
        <v>wand_ai_040</v>
      </c>
      <c r="W497" s="9" t="str">
        <f>_xlfn.CONCAT(V497, "_", T497)</f>
        <v>wand_ai_040_DI</v>
      </c>
      <c r="Z497" s="9" t="str">
        <f>IF(ISBLANK(X497), W497, X497)</f>
        <v>wand_ai_040_DI</v>
      </c>
    </row>
    <row r="498" spans="1:26">
      <c r="A498" s="9" t="s">
        <v>184</v>
      </c>
      <c r="B498" s="9" t="s">
        <v>1767</v>
      </c>
      <c r="C498" s="9">
        <v>9</v>
      </c>
      <c r="D498" s="9">
        <v>18</v>
      </c>
      <c r="E498" s="9" t="str">
        <f>_xlfn.CONCAT(B498, RIGHT(_xlfn.CONCAT("0", D498), 2))</f>
        <v>BZ-QO18</v>
      </c>
      <c r="F498" s="9" t="s">
        <v>1617</v>
      </c>
      <c r="G498" s="9" t="s">
        <v>655</v>
      </c>
      <c r="H498" s="9" t="s">
        <v>654</v>
      </c>
      <c r="I498" s="9" t="s">
        <v>658</v>
      </c>
      <c r="J498" s="9" t="e">
        <f>MATCH($A498, 'Spells By School'!A:A, 0)</f>
        <v>#N/A</v>
      </c>
      <c r="K498" s="9" t="e">
        <f>MATCH($A498, 'Spells By School'!B:B, 0)</f>
        <v>#N/A</v>
      </c>
      <c r="L498" s="9" t="e">
        <f>MATCH($A498, 'Spells By School'!C:C, 0)</f>
        <v>#N/A</v>
      </c>
      <c r="M498" s="9" t="e">
        <f>MATCH($A498, 'Spells By School'!D:D, 0)</f>
        <v>#N/A</v>
      </c>
      <c r="N498" s="9" t="e">
        <f>MATCH($A498, 'Spells By School'!E:E, 0)</f>
        <v>#N/A</v>
      </c>
      <c r="O498" s="9" t="e">
        <f>MATCH($A498, 'Spells By School'!F:F, 0)</f>
        <v>#N/A</v>
      </c>
      <c r="P498" s="9" t="e">
        <f ca="1">MATCH($A498, 'Spells By School'!G:G, 0)</f>
        <v>#N/A</v>
      </c>
      <c r="Q498" s="9">
        <f>MATCH($A498, 'Spells By School'!H:H, 0)</f>
        <v>20</v>
      </c>
      <c r="R498" s="9" t="e">
        <f>MATCH($A498, 'Spells By School'!I:I, 0)</f>
        <v>#N/A</v>
      </c>
      <c r="S498" s="9" t="str">
        <f ca="1">IF(ISNA($J498), IF(ISNA($K498), IF(ISNA($L498), IF(ISNA($M498), IF(ISNA($N498), IF(ISNA($O498), IF(ISNA($P498), IF(ISNA($Q498), IF(ISNA($R498), "###error###", R$1),Q$1),P$1),O$1),N$1),M$1),L$1),K$1),J$1)</f>
        <v>Illusion</v>
      </c>
      <c r="T498" s="9" t="str">
        <f ca="1">IF(ISNA($J498), IF(ISNA($K498), IF(ISNA($L498), IF(ISNA($M498), IF(ISNA($N498), IF(ISNA($O498), IF(ISNA($P498), IF(ISNA($Q498), IF(ISNA($R498), "###error###", "WM"),"IL"),"NE"),"EN"),"EV"),"TR"),"DI"),"CO"),"AB")</f>
        <v>IL</v>
      </c>
      <c r="U498" s="9">
        <f ca="1">IF(ISNA($J498), IF(ISNA($K498), IF(ISNA($L498), IF(ISNA($M498), IF(ISNA($N498), IF(ISNA($O498), IF(ISNA($P498), IF(ISNA($Q498), IF(ISNA($R498), "###error###", MATCH(A498, 'Wand Mapping'!J:J,0)),MATCH(A498, 'Wand Mapping'!I:I,0)),MATCH(A498, 'Wand Mapping'!H:H,0)),MATCH(A498, 'Wand Mapping'!G:G,0)),MATCH(A498, 'Wand Mapping'!F:F,0)),MATCH(A498, 'Wand Mapping'!E:E,0)),MATCH(A498, 'Wand Mapping'!D:D,0)),MATCH(A498, 'Wand Mapping'!C:C,0)),MATCH(A498, 'Wand Mapping'!B:B,0))</f>
        <v>32</v>
      </c>
      <c r="V498" s="9" t="str">
        <f ca="1">INDEX('Wand Mapping'!K:K, U498)</f>
        <v>wand_ai_300</v>
      </c>
      <c r="W498" s="9" t="str">
        <f ca="1">_xlfn.CONCAT(V498, "_", T498)</f>
        <v>wand_ai_300_IL</v>
      </c>
      <c r="Z498" s="9" t="str">
        <f ca="1">IF(ISBLANK(X498), W498, X498)</f>
        <v>wand_ai_300_IL</v>
      </c>
    </row>
    <row r="499" spans="1:26">
      <c r="A499" s="9" t="s">
        <v>33</v>
      </c>
      <c r="B499" s="9" t="s">
        <v>1768</v>
      </c>
      <c r="C499" s="9">
        <v>9</v>
      </c>
      <c r="D499" s="9">
        <v>18</v>
      </c>
      <c r="E499" s="9" t="str">
        <f>_xlfn.CONCAT(B499, RIGHT(_xlfn.CONCAT("0", D499), 2))</f>
        <v>BZ-QP18</v>
      </c>
      <c r="F499" s="9" t="s">
        <v>1618</v>
      </c>
      <c r="G499" s="9" t="s">
        <v>655</v>
      </c>
      <c r="H499" s="9" t="s">
        <v>654</v>
      </c>
      <c r="I499" s="9" t="s">
        <v>658</v>
      </c>
      <c r="J499" s="9">
        <f>MATCH($A499, 'Spells By School'!A:A, 0)</f>
        <v>54</v>
      </c>
      <c r="K499" s="9" t="e">
        <f>MATCH($A499, 'Spells By School'!B:B, 0)</f>
        <v>#N/A</v>
      </c>
      <c r="L499" s="9" t="e">
        <f>MATCH($A499, 'Spells By School'!C:C, 0)</f>
        <v>#N/A</v>
      </c>
      <c r="M499" s="9" t="e">
        <f>MATCH($A499, 'Spells By School'!D:D, 0)</f>
        <v>#N/A</v>
      </c>
      <c r="N499" s="9" t="e">
        <f>MATCH($A499, 'Spells By School'!E:E, 0)</f>
        <v>#N/A</v>
      </c>
      <c r="O499" s="9" t="e">
        <f>MATCH($A499, 'Spells By School'!F:F, 0)</f>
        <v>#N/A</v>
      </c>
      <c r="P499" s="9" t="e">
        <f ca="1">MATCH($A499, 'Spells By School'!G:G, 0)</f>
        <v>#N/A</v>
      </c>
      <c r="Q499" s="9" t="e">
        <f>MATCH($A499, 'Spells By School'!H:H, 0)</f>
        <v>#N/A</v>
      </c>
      <c r="R499" s="9" t="e">
        <f>MATCH($A499, 'Spells By School'!I:I, 0)</f>
        <v>#N/A</v>
      </c>
      <c r="S499" s="9" t="str">
        <f>IF(ISNA($J499), IF(ISNA($K499), IF(ISNA($L499), IF(ISNA($M499), IF(ISNA($N499), IF(ISNA($O499), IF(ISNA($P499), IF(ISNA($Q499), IF(ISNA($R499), "###error###", R$1),Q$1),P$1),O$1),N$1),M$1),L$1),K$1),J$1)</f>
        <v>Abjuration</v>
      </c>
      <c r="T499" s="9" t="str">
        <f>IF(ISNA($J499), IF(ISNA($K499), IF(ISNA($L499), IF(ISNA($M499), IF(ISNA($N499), IF(ISNA($O499), IF(ISNA($P499), IF(ISNA($Q499), IF(ISNA($R499), "###error###", "WM"),"IL"),"NE"),"EN"),"EV"),"TR"),"DI"),"CO"),"AB")</f>
        <v>AB</v>
      </c>
      <c r="U499" s="9">
        <f>IF(ISNA($J499), IF(ISNA($K499), IF(ISNA($L499), IF(ISNA($M499), IF(ISNA($N499), IF(ISNA($O499), IF(ISNA($P499), IF(ISNA($Q499), IF(ISNA($R499), "###error###", MATCH(A499, 'Wand Mapping'!J:J,0)),MATCH(A499, 'Wand Mapping'!I:I,0)),MATCH(A499, 'Wand Mapping'!H:H,0)),MATCH(A499, 'Wand Mapping'!G:G,0)),MATCH(A499, 'Wand Mapping'!F:F,0)),MATCH(A499, 'Wand Mapping'!E:E,0)),MATCH(A499, 'Wand Mapping'!D:D,0)),MATCH(A499, 'Wand Mapping'!C:C,0)),MATCH(A499, 'Wand Mapping'!B:B,0))</f>
        <v>7</v>
      </c>
      <c r="V499" s="9" t="str">
        <f>INDEX('Wand Mapping'!K:K, U499)</f>
        <v>wand_ai_050</v>
      </c>
      <c r="W499" s="9" t="str">
        <f>_xlfn.CONCAT(V499, "_", T499)</f>
        <v>wand_ai_050_AB</v>
      </c>
      <c r="Z499" s="9" t="str">
        <f>IF(ISBLANK(X499), W499, X499)</f>
        <v>wand_ai_050_AB</v>
      </c>
    </row>
    <row r="500" spans="1:26">
      <c r="A500" s="9" t="s">
        <v>183</v>
      </c>
      <c r="B500" s="9" t="s">
        <v>1769</v>
      </c>
      <c r="C500" s="13">
        <v>10</v>
      </c>
      <c r="D500" s="9">
        <v>18</v>
      </c>
      <c r="E500" s="9" t="str">
        <f>_xlfn.CONCAT(B500, RIGHT(_xlfn.CONCAT("0", D500), 2))</f>
        <v>BZ-QQ18</v>
      </c>
      <c r="F500" s="9" t="s">
        <v>1619</v>
      </c>
      <c r="G500" s="9" t="s">
        <v>655</v>
      </c>
      <c r="H500" s="9" t="s">
        <v>654</v>
      </c>
      <c r="I500" s="9" t="s">
        <v>658</v>
      </c>
      <c r="J500" s="9" t="e">
        <f>MATCH($A500, 'Spells By School'!A:A, 0)</f>
        <v>#N/A</v>
      </c>
      <c r="K500" s="9" t="e">
        <f>MATCH($A500, 'Spells By School'!B:B, 0)</f>
        <v>#N/A</v>
      </c>
      <c r="L500" s="9" t="e">
        <f>MATCH($A500, 'Spells By School'!C:C, 0)</f>
        <v>#N/A</v>
      </c>
      <c r="M500" s="9" t="e">
        <f>MATCH($A500, 'Spells By School'!D:D, 0)</f>
        <v>#N/A</v>
      </c>
      <c r="N500" s="9" t="e">
        <f>MATCH($A500, 'Spells By School'!E:E, 0)</f>
        <v>#N/A</v>
      </c>
      <c r="O500" s="9" t="e">
        <f>MATCH($A500, 'Spells By School'!F:F, 0)</f>
        <v>#N/A</v>
      </c>
      <c r="P500" s="9">
        <f ca="1">MATCH($A500, 'Spells By School'!G:G, 0)</f>
        <v>49</v>
      </c>
      <c r="Q500" s="9" t="e">
        <f>MATCH($A500, 'Spells By School'!H:H, 0)</f>
        <v>#N/A</v>
      </c>
      <c r="R500" s="9" t="e">
        <f>MATCH($A500, 'Spells By School'!I:I, 0)</f>
        <v>#N/A</v>
      </c>
      <c r="S500" s="9" t="str">
        <f ca="1">IF(ISNA($J500), IF(ISNA($K500), IF(ISNA($L500), IF(ISNA($M500), IF(ISNA($N500), IF(ISNA($O500), IF(ISNA($P500), IF(ISNA($Q500), IF(ISNA($R500), "###error###", R$1),Q$1),P$1),O$1),N$1),M$1),L$1),K$1),J$1)</f>
        <v>Necromancy</v>
      </c>
      <c r="T500" s="9" t="str">
        <f ca="1">IF(ISNA($J500), IF(ISNA($K500), IF(ISNA($L500), IF(ISNA($M500), IF(ISNA($N500), IF(ISNA($O500), IF(ISNA($P500), IF(ISNA($Q500), IF(ISNA($R500), "###error###", "WM"),"IL"),"NE"),"EN"),"EV"),"TR"),"DI"),"CO"),"AB")</f>
        <v>NE</v>
      </c>
      <c r="U500" s="9">
        <f ca="1">IF(ISNA($J500), IF(ISNA($K500), IF(ISNA($L500), IF(ISNA($M500), IF(ISNA($N500), IF(ISNA($O500), IF(ISNA($P500), IF(ISNA($Q500), IF(ISNA($R500), "###error###", MATCH(A500, 'Wand Mapping'!J:J,0)),MATCH(A500, 'Wand Mapping'!I:I,0)),MATCH(A500, 'Wand Mapping'!H:H,0)),MATCH(A500, 'Wand Mapping'!G:G,0)),MATCH(A500, 'Wand Mapping'!F:F,0)),MATCH(A500, 'Wand Mapping'!E:E,0)),MATCH(A500, 'Wand Mapping'!D:D,0)),MATCH(A500, 'Wand Mapping'!C:C,0)),MATCH(A500, 'Wand Mapping'!B:B,0))</f>
        <v>32</v>
      </c>
      <c r="V500" s="9" t="str">
        <f ca="1">INDEX('Wand Mapping'!K:K, U500)</f>
        <v>wand_ai_300</v>
      </c>
      <c r="W500" s="9" t="str">
        <f ca="1">_xlfn.CONCAT(V500, "_", T500)</f>
        <v>wand_ai_300_NE</v>
      </c>
      <c r="Z500" s="9" t="str">
        <f ca="1">IF(ISBLANK(X500), W500, X500)</f>
        <v>wand_ai_300_NE</v>
      </c>
    </row>
    <row r="501" spans="1:26">
      <c r="A501" s="9" t="s">
        <v>623</v>
      </c>
      <c r="B501" s="9" t="s">
        <v>1770</v>
      </c>
      <c r="C501" s="13">
        <v>10</v>
      </c>
      <c r="D501" s="9">
        <v>18</v>
      </c>
      <c r="E501" s="9" t="str">
        <f>_xlfn.CONCAT(B501, RIGHT(_xlfn.CONCAT("0", D501), 2))</f>
        <v>BZ-QR18</v>
      </c>
      <c r="F501" s="9" t="s">
        <v>1620</v>
      </c>
      <c r="G501" s="9" t="s">
        <v>655</v>
      </c>
      <c r="H501" s="9" t="s">
        <v>654</v>
      </c>
      <c r="I501" s="9" t="s">
        <v>658</v>
      </c>
      <c r="J501" s="9" t="e">
        <f>MATCH($A501, 'Spells By School'!A:A, 0)</f>
        <v>#N/A</v>
      </c>
      <c r="K501" s="9" t="e">
        <f>MATCH($A501, 'Spells By School'!B:B, 0)</f>
        <v>#N/A</v>
      </c>
      <c r="L501" s="9" t="e">
        <f>MATCH($A501, 'Spells By School'!C:C, 0)</f>
        <v>#N/A</v>
      </c>
      <c r="M501" s="9" t="e">
        <f>MATCH($A501, 'Spells By School'!D:D, 0)</f>
        <v>#N/A</v>
      </c>
      <c r="N501" s="9" t="e">
        <f>MATCH($A501, 'Spells By School'!E:E, 0)</f>
        <v>#N/A</v>
      </c>
      <c r="O501" s="9">
        <f>MATCH($A501, 'Spells By School'!F:F, 0)</f>
        <v>38</v>
      </c>
      <c r="P501" s="9" t="e">
        <f ca="1">MATCH($A501, 'Spells By School'!G:G, 0)</f>
        <v>#N/A</v>
      </c>
      <c r="Q501" s="9" t="e">
        <f>MATCH($A501, 'Spells By School'!H:H, 0)</f>
        <v>#N/A</v>
      </c>
      <c r="R501" s="9" t="e">
        <f>MATCH($A501, 'Spells By School'!I:I, 0)</f>
        <v>#N/A</v>
      </c>
      <c r="S501" s="9" t="str">
        <f>IF(ISNA($J501), IF(ISNA($K501), IF(ISNA($L501), IF(ISNA($M501), IF(ISNA($N501), IF(ISNA($O501), IF(ISNA($P501), IF(ISNA($Q501), IF(ISNA($R501), "###error###", R$1),Q$1),P$1),O$1),N$1),M$1),L$1),K$1),J$1)</f>
        <v>Enchantment</v>
      </c>
      <c r="T501" s="9" t="str">
        <f>IF(ISNA($J501), IF(ISNA($K501), IF(ISNA($L501), IF(ISNA($M501), IF(ISNA($N501), IF(ISNA($O501), IF(ISNA($P501), IF(ISNA($Q501), IF(ISNA($R501), "###error###", "WM"),"IL"),"NE"),"EN"),"EV"),"TR"),"DI"),"CO"),"AB")</f>
        <v>EN</v>
      </c>
      <c r="U501" s="9">
        <f>IF(ISNA($J501), IF(ISNA($K501), IF(ISNA($L501), IF(ISNA($M501), IF(ISNA($N501), IF(ISNA($O501), IF(ISNA($P501), IF(ISNA($Q501), IF(ISNA($R501), "###error###", MATCH(A501, 'Wand Mapping'!J:J,0)),MATCH(A501, 'Wand Mapping'!I:I,0)),MATCH(A501, 'Wand Mapping'!H:H,0)),MATCH(A501, 'Wand Mapping'!G:G,0)),MATCH(A501, 'Wand Mapping'!F:F,0)),MATCH(A501, 'Wand Mapping'!E:E,0)),MATCH(A501, 'Wand Mapping'!D:D,0)),MATCH(A501, 'Wand Mapping'!C:C,0)),MATCH(A501, 'Wand Mapping'!B:B,0))</f>
        <v>99</v>
      </c>
      <c r="V501" s="9" t="str">
        <f>INDEX('Wand Mapping'!K:K, U501)</f>
        <v>wand_ai_970</v>
      </c>
      <c r="W501" s="9" t="str">
        <f>_xlfn.CONCAT(V501, "_", T501)</f>
        <v>wand_ai_970_EN</v>
      </c>
      <c r="Z501" s="9" t="str">
        <f>IF(ISBLANK(X501), W501, X501)</f>
        <v>wand_ai_970_EN</v>
      </c>
    </row>
    <row r="502" spans="1:26">
      <c r="A502" s="9" t="s">
        <v>192</v>
      </c>
      <c r="B502" s="9" t="s">
        <v>1771</v>
      </c>
      <c r="C502" s="13">
        <v>10</v>
      </c>
      <c r="D502" s="9">
        <v>18</v>
      </c>
      <c r="E502" s="9" t="str">
        <f>_xlfn.CONCAT(B502, RIGHT(_xlfn.CONCAT("0", D502), 2))</f>
        <v>BZ-QS18</v>
      </c>
      <c r="F502" s="9" t="s">
        <v>1621</v>
      </c>
      <c r="G502" s="9" t="s">
        <v>655</v>
      </c>
      <c r="H502" s="9" t="s">
        <v>654</v>
      </c>
      <c r="I502" s="9" t="s">
        <v>658</v>
      </c>
      <c r="J502" s="9" t="e">
        <f>MATCH($A502, 'Spells By School'!A:A, 0)</f>
        <v>#N/A</v>
      </c>
      <c r="K502" s="9">
        <f>MATCH($A502, 'Spells By School'!B:B, 0)</f>
        <v>68</v>
      </c>
      <c r="L502" s="9" t="e">
        <f>MATCH($A502, 'Spells By School'!C:C, 0)</f>
        <v>#N/A</v>
      </c>
      <c r="M502" s="9" t="e">
        <f>MATCH($A502, 'Spells By School'!D:D, 0)</f>
        <v>#N/A</v>
      </c>
      <c r="N502" s="9" t="e">
        <f>MATCH($A502, 'Spells By School'!E:E, 0)</f>
        <v>#N/A</v>
      </c>
      <c r="O502" s="9" t="e">
        <f>MATCH($A502, 'Spells By School'!F:F, 0)</f>
        <v>#N/A</v>
      </c>
      <c r="P502" s="9" t="e">
        <f ca="1">MATCH($A502, 'Spells By School'!G:G, 0)</f>
        <v>#N/A</v>
      </c>
      <c r="Q502" s="9" t="e">
        <f>MATCH($A502, 'Spells By School'!H:H, 0)</f>
        <v>#N/A</v>
      </c>
      <c r="R502" s="9" t="e">
        <f>MATCH($A502, 'Spells By School'!I:I, 0)</f>
        <v>#N/A</v>
      </c>
      <c r="S502" s="9" t="str">
        <f>IF(ISNA($J502), IF(ISNA($K502), IF(ISNA($L502), IF(ISNA($M502), IF(ISNA($N502), IF(ISNA($O502), IF(ISNA($P502), IF(ISNA($Q502), IF(ISNA($R502), "###error###", R$1),Q$1),P$1),O$1),N$1),M$1),L$1),K$1),J$1)</f>
        <v>Conjuration</v>
      </c>
      <c r="T502" s="9" t="str">
        <f>IF(ISNA($J502), IF(ISNA($K502), IF(ISNA($L502), IF(ISNA($M502), IF(ISNA($N502), IF(ISNA($O502), IF(ISNA($P502), IF(ISNA($Q502), IF(ISNA($R502), "###error###", "WM"),"IL"),"NE"),"EN"),"EV"),"TR"),"DI"),"CO"),"AB")</f>
        <v>CO</v>
      </c>
      <c r="U502" s="9">
        <f>IF(ISNA($J502), IF(ISNA($K502), IF(ISNA($L502), IF(ISNA($M502), IF(ISNA($N502), IF(ISNA($O502), IF(ISNA($P502), IF(ISNA($Q502), IF(ISNA($R502), "###error###", MATCH(A502, 'Wand Mapping'!J:J,0)),MATCH(A502, 'Wand Mapping'!I:I,0)),MATCH(A502, 'Wand Mapping'!H:H,0)),MATCH(A502, 'Wand Mapping'!G:G,0)),MATCH(A502, 'Wand Mapping'!F:F,0)),MATCH(A502, 'Wand Mapping'!E:E,0)),MATCH(A502, 'Wand Mapping'!D:D,0)),MATCH(A502, 'Wand Mapping'!C:C,0)),MATCH(A502, 'Wand Mapping'!B:B,0))</f>
        <v>34</v>
      </c>
      <c r="V502" s="9" t="str">
        <f>INDEX('Wand Mapping'!K:K, U502)</f>
        <v>wand_ai_320</v>
      </c>
      <c r="W502" s="9" t="str">
        <f>_xlfn.CONCAT(V502, "_", T502)</f>
        <v>wand_ai_320_CO</v>
      </c>
      <c r="Z502" s="9" t="str">
        <f>IF(ISBLANK(X502), W502, X502)</f>
        <v>wand_ai_320_CO</v>
      </c>
    </row>
    <row r="503" spans="1:26">
      <c r="A503" s="9" t="s">
        <v>429</v>
      </c>
      <c r="B503" s="9" t="s">
        <v>1796</v>
      </c>
      <c r="C503" s="9">
        <v>4</v>
      </c>
      <c r="D503" s="9">
        <v>7</v>
      </c>
      <c r="E503" s="9" t="str">
        <f>_xlfn.CONCAT(B503, RIGHT(_xlfn.CONCAT("0", D503), 2))</f>
        <v>BZ-RH07</v>
      </c>
      <c r="F503" s="9" t="s">
        <v>1646</v>
      </c>
      <c r="G503" s="9" t="s">
        <v>655</v>
      </c>
      <c r="H503" s="9" t="s">
        <v>654</v>
      </c>
      <c r="I503" s="9" t="s">
        <v>653</v>
      </c>
      <c r="J503" s="9" t="e">
        <f>MATCH($A503, 'Spells By School'!A:A, 0)</f>
        <v>#N/A</v>
      </c>
      <c r="K503" s="9" t="e">
        <f>MATCH($A503, 'Spells By School'!B:B, 0)</f>
        <v>#N/A</v>
      </c>
      <c r="L503" s="9" t="e">
        <f>MATCH($A503, 'Spells By School'!C:C, 0)</f>
        <v>#N/A</v>
      </c>
      <c r="M503" s="9">
        <f>MATCH($A503, 'Spells By School'!D:D, 0)</f>
        <v>52</v>
      </c>
      <c r="N503" s="9" t="e">
        <f>MATCH($A503, 'Spells By School'!E:E, 0)</f>
        <v>#N/A</v>
      </c>
      <c r="O503" s="9" t="e">
        <f>MATCH($A503, 'Spells By School'!F:F, 0)</f>
        <v>#N/A</v>
      </c>
      <c r="P503" s="9" t="e">
        <f ca="1">MATCH($A503, 'Spells By School'!G:G, 0)</f>
        <v>#N/A</v>
      </c>
      <c r="Q503" s="9" t="e">
        <f>MATCH($A503, 'Spells By School'!H:H, 0)</f>
        <v>#N/A</v>
      </c>
      <c r="R503" s="9" t="e">
        <f>MATCH($A503, 'Spells By School'!I:I, 0)</f>
        <v>#N/A</v>
      </c>
      <c r="S503" s="9" t="str">
        <f>IF(ISNA($J503), IF(ISNA($K503), IF(ISNA($L503), IF(ISNA($M503), IF(ISNA($N503), IF(ISNA($O503), IF(ISNA($P503), IF(ISNA($Q503), IF(ISNA($R503), "###error###", R$1),Q$1),P$1),O$1),N$1),M$1),L$1),K$1),J$1)</f>
        <v>Transmutation</v>
      </c>
      <c r="T503" s="9" t="str">
        <f>IF(ISNA($J503), IF(ISNA($K503), IF(ISNA($L503), IF(ISNA($M503), IF(ISNA($N503), IF(ISNA($O503), IF(ISNA($P503), IF(ISNA($Q503), IF(ISNA($R503), "###error###", "WM"),"IL"),"NE"),"EN"),"EV"),"TR"),"DI"),"CO"),"AB")</f>
        <v>TR</v>
      </c>
      <c r="U503" s="9">
        <f>IF(ISNA($J503), IF(ISNA($K503), IF(ISNA($L503), IF(ISNA($M503), IF(ISNA($N503), IF(ISNA($O503), IF(ISNA($P503), IF(ISNA($Q503), IF(ISNA($R503), "###error###", MATCH(A503, 'Wand Mapping'!J:J,0)),MATCH(A503, 'Wand Mapping'!I:I,0)),MATCH(A503, 'Wand Mapping'!H:H,0)),MATCH(A503, 'Wand Mapping'!G:G,0)),MATCH(A503, 'Wand Mapping'!F:F,0)),MATCH(A503, 'Wand Mapping'!E:E,0)),MATCH(A503, 'Wand Mapping'!D:D,0)),MATCH(A503, 'Wand Mapping'!C:C,0)),MATCH(A503, 'Wand Mapping'!B:B,0))</f>
        <v>70</v>
      </c>
      <c r="V503" s="9" t="str">
        <f>INDEX('Wand Mapping'!K:K, U503)</f>
        <v>wand_ai_680</v>
      </c>
      <c r="W503" s="9" t="str">
        <f>_xlfn.CONCAT(V503, "_", T503)</f>
        <v>wand_ai_680_TR</v>
      </c>
      <c r="Z503" s="9" t="str">
        <f>IF(ISBLANK(X503), W503, X503)</f>
        <v>wand_ai_680_TR</v>
      </c>
    </row>
    <row r="504" spans="1:26">
      <c r="A504" s="9" t="s">
        <v>89</v>
      </c>
      <c r="B504" s="9" t="s">
        <v>1797</v>
      </c>
      <c r="C504" s="9">
        <v>4</v>
      </c>
      <c r="D504" s="9">
        <v>7</v>
      </c>
      <c r="E504" s="9" t="str">
        <f>_xlfn.CONCAT(B504, RIGHT(_xlfn.CONCAT("0", D504), 2))</f>
        <v>BZ-RI07</v>
      </c>
      <c r="F504" s="9" t="s">
        <v>1647</v>
      </c>
      <c r="G504" s="9" t="s">
        <v>655</v>
      </c>
      <c r="H504" s="9" t="s">
        <v>654</v>
      </c>
      <c r="I504" s="9" t="s">
        <v>653</v>
      </c>
      <c r="J504" s="9" t="e">
        <f>MATCH($A504, 'Spells By School'!A:A, 0)</f>
        <v>#N/A</v>
      </c>
      <c r="K504" s="9" t="e">
        <f>MATCH($A504, 'Spells By School'!B:B, 0)</f>
        <v>#N/A</v>
      </c>
      <c r="L504" s="9" t="e">
        <f>MATCH($A504, 'Spells By School'!C:C, 0)</f>
        <v>#N/A</v>
      </c>
      <c r="M504" s="9">
        <f>MATCH($A504, 'Spells By School'!D:D, 0)</f>
        <v>50</v>
      </c>
      <c r="N504" s="9" t="e">
        <f>MATCH($A504, 'Spells By School'!E:E, 0)</f>
        <v>#N/A</v>
      </c>
      <c r="O504" s="9" t="e">
        <f>MATCH($A504, 'Spells By School'!F:F, 0)</f>
        <v>#N/A</v>
      </c>
      <c r="P504" s="9" t="e">
        <f ca="1">MATCH($A504, 'Spells By School'!G:G, 0)</f>
        <v>#N/A</v>
      </c>
      <c r="Q504" s="9" t="e">
        <f>MATCH($A504, 'Spells By School'!H:H, 0)</f>
        <v>#N/A</v>
      </c>
      <c r="R504" s="9" t="e">
        <f>MATCH($A504, 'Spells By School'!I:I, 0)</f>
        <v>#N/A</v>
      </c>
      <c r="S504" s="9" t="str">
        <f>IF(ISNA($J504), IF(ISNA($K504), IF(ISNA($L504), IF(ISNA($M504), IF(ISNA($N504), IF(ISNA($O504), IF(ISNA($P504), IF(ISNA($Q504), IF(ISNA($R504), "###error###", R$1),Q$1),P$1),O$1),N$1),M$1),L$1),K$1),J$1)</f>
        <v>Transmutation</v>
      </c>
      <c r="T504" s="9" t="str">
        <f>IF(ISNA($J504), IF(ISNA($K504), IF(ISNA($L504), IF(ISNA($M504), IF(ISNA($N504), IF(ISNA($O504), IF(ISNA($P504), IF(ISNA($Q504), IF(ISNA($R504), "###error###", "WM"),"IL"),"NE"),"EN"),"EV"),"TR"),"DI"),"CO"),"AB")</f>
        <v>TR</v>
      </c>
      <c r="U504" s="9">
        <f>IF(ISNA($J504), IF(ISNA($K504), IF(ISNA($L504), IF(ISNA($M504), IF(ISNA($N504), IF(ISNA($O504), IF(ISNA($P504), IF(ISNA($Q504), IF(ISNA($R504), "###error###", MATCH(A504, 'Wand Mapping'!J:J,0)),MATCH(A504, 'Wand Mapping'!I:I,0)),MATCH(A504, 'Wand Mapping'!H:H,0)),MATCH(A504, 'Wand Mapping'!G:G,0)),MATCH(A504, 'Wand Mapping'!F:F,0)),MATCH(A504, 'Wand Mapping'!E:E,0)),MATCH(A504, 'Wand Mapping'!D:D,0)),MATCH(A504, 'Wand Mapping'!C:C,0)),MATCH(A504, 'Wand Mapping'!B:B,0))</f>
        <v>16</v>
      </c>
      <c r="V504" s="9" t="str">
        <f>INDEX('Wand Mapping'!K:K, U504)</f>
        <v>wand_ai_140</v>
      </c>
      <c r="W504" s="9" t="str">
        <f>_xlfn.CONCAT(V504, "_", T504)</f>
        <v>wand_ai_140_TR</v>
      </c>
      <c r="Z504" s="9" t="str">
        <f>IF(ISBLANK(X504), W504, X504)</f>
        <v>wand_ai_140_TR</v>
      </c>
    </row>
    <row r="505" spans="1:26">
      <c r="A505" s="9" t="s">
        <v>107</v>
      </c>
      <c r="B505" s="9" t="s">
        <v>1798</v>
      </c>
      <c r="C505" s="9">
        <v>5</v>
      </c>
      <c r="D505" s="9">
        <v>9</v>
      </c>
      <c r="E505" s="9" t="str">
        <f>_xlfn.CONCAT(B505, RIGHT(_xlfn.CONCAT("0", D505), 2))</f>
        <v>BZ-RJ09</v>
      </c>
      <c r="F505" s="9" t="s">
        <v>1648</v>
      </c>
      <c r="G505" s="9" t="s">
        <v>655</v>
      </c>
      <c r="H505" s="9" t="s">
        <v>654</v>
      </c>
      <c r="I505" s="9" t="s">
        <v>653</v>
      </c>
      <c r="J505" s="9" t="e">
        <f>MATCH($A505, 'Spells By School'!A:A, 0)</f>
        <v>#N/A</v>
      </c>
      <c r="K505" s="9" t="e">
        <f>MATCH($A505, 'Spells By School'!B:B, 0)</f>
        <v>#N/A</v>
      </c>
      <c r="L505" s="9" t="e">
        <f>MATCH($A505, 'Spells By School'!C:C, 0)</f>
        <v>#N/A</v>
      </c>
      <c r="M505" s="9">
        <f>MATCH($A505, 'Spells By School'!D:D, 0)</f>
        <v>75</v>
      </c>
      <c r="N505" s="9" t="e">
        <f>MATCH($A505, 'Spells By School'!E:E, 0)</f>
        <v>#N/A</v>
      </c>
      <c r="O505" s="9" t="e">
        <f>MATCH($A505, 'Spells By School'!F:F, 0)</f>
        <v>#N/A</v>
      </c>
      <c r="P505" s="9" t="e">
        <f ca="1">MATCH($A505, 'Spells By School'!G:G, 0)</f>
        <v>#N/A</v>
      </c>
      <c r="Q505" s="9" t="e">
        <f>MATCH($A505, 'Spells By School'!H:H, 0)</f>
        <v>#N/A</v>
      </c>
      <c r="R505" s="9" t="e">
        <f>MATCH($A505, 'Spells By School'!I:I, 0)</f>
        <v>#N/A</v>
      </c>
      <c r="S505" s="9" t="str">
        <f>IF(ISNA($J505), IF(ISNA($K505), IF(ISNA($L505), IF(ISNA($M505), IF(ISNA($N505), IF(ISNA($O505), IF(ISNA($P505), IF(ISNA($Q505), IF(ISNA($R505), "###error###", R$1),Q$1),P$1),O$1),N$1),M$1),L$1),K$1),J$1)</f>
        <v>Transmutation</v>
      </c>
      <c r="T505" s="9" t="str">
        <f>IF(ISNA($J505), IF(ISNA($K505), IF(ISNA($L505), IF(ISNA($M505), IF(ISNA($N505), IF(ISNA($O505), IF(ISNA($P505), IF(ISNA($Q505), IF(ISNA($R505), "###error###", "WM"),"IL"),"NE"),"EN"),"EV"),"TR"),"DI"),"CO"),"AB")</f>
        <v>TR</v>
      </c>
      <c r="U505" s="9">
        <f>IF(ISNA($J505), IF(ISNA($K505), IF(ISNA($L505), IF(ISNA($M505), IF(ISNA($N505), IF(ISNA($O505), IF(ISNA($P505), IF(ISNA($Q505), IF(ISNA($R505), "###error###", MATCH(A505, 'Wand Mapping'!J:J,0)),MATCH(A505, 'Wand Mapping'!I:I,0)),MATCH(A505, 'Wand Mapping'!H:H,0)),MATCH(A505, 'Wand Mapping'!G:G,0)),MATCH(A505, 'Wand Mapping'!F:F,0)),MATCH(A505, 'Wand Mapping'!E:E,0)),MATCH(A505, 'Wand Mapping'!D:D,0)),MATCH(A505, 'Wand Mapping'!C:C,0)),MATCH(A505, 'Wand Mapping'!B:B,0))</f>
        <v>19</v>
      </c>
      <c r="V505" s="9" t="str">
        <f>INDEX('Wand Mapping'!K:K, U505)</f>
        <v>wand_ai_170</v>
      </c>
      <c r="W505" s="9" t="str">
        <f>_xlfn.CONCAT(V505, "_", T505)</f>
        <v>wand_ai_170_TR</v>
      </c>
      <c r="Z505" s="9" t="str">
        <f>IF(ISBLANK(X505), W505, X505)</f>
        <v>wand_ai_170_TR</v>
      </c>
    </row>
    <row r="506" spans="1:26">
      <c r="A506" s="34" t="s">
        <v>488</v>
      </c>
      <c r="B506" s="9" t="s">
        <v>1799</v>
      </c>
      <c r="C506" s="9">
        <v>5</v>
      </c>
      <c r="D506" s="9">
        <v>9</v>
      </c>
      <c r="E506" s="9" t="str">
        <f>_xlfn.CONCAT(B506, RIGHT(_xlfn.CONCAT("0", D506), 2))</f>
        <v>BZ-RK09</v>
      </c>
      <c r="F506" s="9" t="s">
        <v>1649</v>
      </c>
      <c r="G506" s="9" t="s">
        <v>655</v>
      </c>
      <c r="H506" s="9" t="s">
        <v>654</v>
      </c>
      <c r="I506" s="9" t="s">
        <v>653</v>
      </c>
      <c r="J506" s="9" t="e">
        <f>MATCH($A506, 'Spells By School'!A:A, 0)</f>
        <v>#N/A</v>
      </c>
      <c r="K506" s="9" t="e">
        <f>MATCH($A506, 'Spells By School'!B:B, 0)</f>
        <v>#N/A</v>
      </c>
      <c r="L506" s="9" t="e">
        <f>MATCH($A506, 'Spells By School'!C:C, 0)</f>
        <v>#N/A</v>
      </c>
      <c r="M506" s="9">
        <f>MATCH($A506, 'Spells By School'!D:D, 0)</f>
        <v>32</v>
      </c>
      <c r="N506" s="9" t="e">
        <f>MATCH($A506, 'Spells By School'!E:E, 0)</f>
        <v>#N/A</v>
      </c>
      <c r="O506" s="9" t="e">
        <f>MATCH($A506, 'Spells By School'!F:F, 0)</f>
        <v>#N/A</v>
      </c>
      <c r="P506" s="9" t="e">
        <f ca="1">MATCH($A506, 'Spells By School'!G:G, 0)</f>
        <v>#N/A</v>
      </c>
      <c r="Q506" s="9" t="e">
        <f>MATCH($A506, 'Spells By School'!H:H, 0)</f>
        <v>#N/A</v>
      </c>
      <c r="R506" s="9" t="e">
        <f>MATCH($A506, 'Spells By School'!I:I, 0)</f>
        <v>#N/A</v>
      </c>
      <c r="S506" s="9" t="str">
        <f>IF(ISNA($J506), IF(ISNA($K506), IF(ISNA($L506), IF(ISNA($M506), IF(ISNA($N506), IF(ISNA($O506), IF(ISNA($P506), IF(ISNA($Q506), IF(ISNA($R506), "###error###", R$1),Q$1),P$1),O$1),N$1),M$1),L$1),K$1),J$1)</f>
        <v>Transmutation</v>
      </c>
      <c r="T506" s="9" t="str">
        <f>IF(ISNA($J506), IF(ISNA($K506), IF(ISNA($L506), IF(ISNA($M506), IF(ISNA($N506), IF(ISNA($O506), IF(ISNA($P506), IF(ISNA($Q506), IF(ISNA($R506), "###error###", "WM"),"IL"),"NE"),"EN"),"EV"),"TR"),"DI"),"CO"),"AB")</f>
        <v>TR</v>
      </c>
      <c r="U506" s="9">
        <f>IF(ISNA($J506), IF(ISNA($K506), IF(ISNA($L506), IF(ISNA($M506), IF(ISNA($N506), IF(ISNA($O506), IF(ISNA($P506), IF(ISNA($Q506), IF(ISNA($R506), "###error###", MATCH(A506, 'Wand Mapping'!J:J,0)),MATCH(A506, 'Wand Mapping'!I:I,0)),MATCH(A506, 'Wand Mapping'!H:H,0)),MATCH(A506, 'Wand Mapping'!G:G,0)),MATCH(A506, 'Wand Mapping'!F:F,0)),MATCH(A506, 'Wand Mapping'!E:E,0)),MATCH(A506, 'Wand Mapping'!D:D,0)),MATCH(A506, 'Wand Mapping'!C:C,0)),MATCH(A506, 'Wand Mapping'!B:B,0))</f>
        <v>79</v>
      </c>
      <c r="V506" s="9" t="str">
        <f>INDEX('Wand Mapping'!K:K, U506)</f>
        <v>wand_ai_770</v>
      </c>
      <c r="W506" s="9" t="str">
        <f>_xlfn.CONCAT(V506, "_", T506)</f>
        <v>wand_ai_770_TR</v>
      </c>
      <c r="Z506" s="9" t="str">
        <f>IF(ISBLANK(X506), W506, X506)</f>
        <v>wand_ai_770_TR</v>
      </c>
    </row>
    <row r="507" spans="1:26">
      <c r="A507" s="9" t="s">
        <v>181</v>
      </c>
      <c r="B507" s="9" t="s">
        <v>1800</v>
      </c>
      <c r="C507" s="9">
        <v>5</v>
      </c>
      <c r="D507" s="9">
        <v>9</v>
      </c>
      <c r="E507" s="9" t="str">
        <f>_xlfn.CONCAT(B507, RIGHT(_xlfn.CONCAT("0", D507), 2))</f>
        <v>BZ-RL09</v>
      </c>
      <c r="F507" s="9" t="s">
        <v>1650</v>
      </c>
      <c r="G507" s="9" t="s">
        <v>655</v>
      </c>
      <c r="H507" s="9" t="s">
        <v>654</v>
      </c>
      <c r="I507" s="9" t="s">
        <v>653</v>
      </c>
      <c r="J507" s="9" t="e">
        <f>MATCH($A507, 'Spells By School'!A:A, 0)</f>
        <v>#N/A</v>
      </c>
      <c r="K507" s="9" t="e">
        <f>MATCH($A507, 'Spells By School'!B:B, 0)</f>
        <v>#N/A</v>
      </c>
      <c r="L507" s="9" t="e">
        <f>MATCH($A507, 'Spells By School'!C:C, 0)</f>
        <v>#N/A</v>
      </c>
      <c r="M507" s="9">
        <f>MATCH($A507, 'Spells By School'!D:D, 0)</f>
        <v>58</v>
      </c>
      <c r="N507" s="9" t="e">
        <f>MATCH($A507, 'Spells By School'!E:E, 0)</f>
        <v>#N/A</v>
      </c>
      <c r="O507" s="9" t="e">
        <f>MATCH($A507, 'Spells By School'!F:F, 0)</f>
        <v>#N/A</v>
      </c>
      <c r="P507" s="9" t="e">
        <f ca="1">MATCH($A507, 'Spells By School'!G:G, 0)</f>
        <v>#N/A</v>
      </c>
      <c r="Q507" s="9" t="e">
        <f>MATCH($A507, 'Spells By School'!H:H, 0)</f>
        <v>#N/A</v>
      </c>
      <c r="R507" s="9" t="e">
        <f>MATCH($A507, 'Spells By School'!I:I, 0)</f>
        <v>#N/A</v>
      </c>
      <c r="S507" s="9" t="str">
        <f>IF(ISNA($J507), IF(ISNA($K507), IF(ISNA($L507), IF(ISNA($M507), IF(ISNA($N507), IF(ISNA($O507), IF(ISNA($P507), IF(ISNA($Q507), IF(ISNA($R507), "###error###", R$1),Q$1),P$1),O$1),N$1),M$1),L$1),K$1),J$1)</f>
        <v>Transmutation</v>
      </c>
      <c r="T507" s="9" t="str">
        <f>IF(ISNA($J507), IF(ISNA($K507), IF(ISNA($L507), IF(ISNA($M507), IF(ISNA($N507), IF(ISNA($O507), IF(ISNA($P507), IF(ISNA($Q507), IF(ISNA($R507), "###error###", "WM"),"IL"),"NE"),"EN"),"EV"),"TR"),"DI"),"CO"),"AB")</f>
        <v>TR</v>
      </c>
      <c r="U507" s="9">
        <f>IF(ISNA($J507), IF(ISNA($K507), IF(ISNA($L507), IF(ISNA($M507), IF(ISNA($N507), IF(ISNA($O507), IF(ISNA($P507), IF(ISNA($Q507), IF(ISNA($R507), "###error###", MATCH(A507, 'Wand Mapping'!J:J,0)),MATCH(A507, 'Wand Mapping'!I:I,0)),MATCH(A507, 'Wand Mapping'!H:H,0)),MATCH(A507, 'Wand Mapping'!G:G,0)),MATCH(A507, 'Wand Mapping'!F:F,0)),MATCH(A507, 'Wand Mapping'!E:E,0)),MATCH(A507, 'Wand Mapping'!D:D,0)),MATCH(A507, 'Wand Mapping'!C:C,0)),MATCH(A507, 'Wand Mapping'!B:B,0))</f>
        <v>32</v>
      </c>
      <c r="V507" s="9" t="str">
        <f>INDEX('Wand Mapping'!K:K, U507)</f>
        <v>wand_ai_300</v>
      </c>
      <c r="W507" s="9" t="str">
        <f>_xlfn.CONCAT(V507, "_", T507)</f>
        <v>wand_ai_300_TR</v>
      </c>
      <c r="Z507" s="9" t="str">
        <f>IF(ISBLANK(X507), W507, X507)</f>
        <v>wand_ai_300_TR</v>
      </c>
    </row>
    <row r="508" spans="1:26">
      <c r="A508" s="9" t="s">
        <v>358</v>
      </c>
      <c r="B508" s="9" t="s">
        <v>1801</v>
      </c>
      <c r="C508" s="9">
        <v>5</v>
      </c>
      <c r="D508" s="9">
        <v>9</v>
      </c>
      <c r="E508" s="9" t="str">
        <f>_xlfn.CONCAT(B508, RIGHT(_xlfn.CONCAT("0", D508), 2))</f>
        <v>BZ-RM09</v>
      </c>
      <c r="F508" s="9" t="s">
        <v>1651</v>
      </c>
      <c r="G508" s="9" t="s">
        <v>655</v>
      </c>
      <c r="H508" s="9" t="s">
        <v>654</v>
      </c>
      <c r="I508" s="9" t="s">
        <v>653</v>
      </c>
      <c r="J508" s="9" t="e">
        <f>MATCH($A508, 'Spells By School'!A:A, 0)</f>
        <v>#N/A</v>
      </c>
      <c r="K508" s="9">
        <f>MATCH($A508, 'Spells By School'!B:B, 0)</f>
        <v>92</v>
      </c>
      <c r="L508" s="9" t="e">
        <f>MATCH($A508, 'Spells By School'!C:C, 0)</f>
        <v>#N/A</v>
      </c>
      <c r="M508" s="9" t="e">
        <f>MATCH($A508, 'Spells By School'!D:D, 0)</f>
        <v>#N/A</v>
      </c>
      <c r="N508" s="9" t="e">
        <f>MATCH($A508, 'Spells By School'!E:E, 0)</f>
        <v>#N/A</v>
      </c>
      <c r="O508" s="9" t="e">
        <f>MATCH($A508, 'Spells By School'!F:F, 0)</f>
        <v>#N/A</v>
      </c>
      <c r="P508" s="9" t="e">
        <f ca="1">MATCH($A508, 'Spells By School'!G:G, 0)</f>
        <v>#N/A</v>
      </c>
      <c r="Q508" s="9" t="e">
        <f>MATCH($A508, 'Spells By School'!H:H, 0)</f>
        <v>#N/A</v>
      </c>
      <c r="R508" s="9" t="e">
        <f>MATCH($A508, 'Spells By School'!I:I, 0)</f>
        <v>#N/A</v>
      </c>
      <c r="S508" s="9" t="str">
        <f>IF(ISNA($J508), IF(ISNA($K508), IF(ISNA($L508), IF(ISNA($M508), IF(ISNA($N508), IF(ISNA($O508), IF(ISNA($P508), IF(ISNA($Q508), IF(ISNA($R508), "###error###", R$1),Q$1),P$1),O$1),N$1),M$1),L$1),K$1),J$1)</f>
        <v>Conjuration</v>
      </c>
      <c r="T508" s="9" t="str">
        <f>IF(ISNA($J508), IF(ISNA($K508), IF(ISNA($L508), IF(ISNA($M508), IF(ISNA($N508), IF(ISNA($O508), IF(ISNA($P508), IF(ISNA($Q508), IF(ISNA($R508), "###error###", "WM"),"IL"),"NE"),"EN"),"EV"),"TR"),"DI"),"CO"),"AB")</f>
        <v>CO</v>
      </c>
      <c r="U508" s="9">
        <f>IF(ISNA($J508), IF(ISNA($K508), IF(ISNA($L508), IF(ISNA($M508), IF(ISNA($N508), IF(ISNA($O508), IF(ISNA($P508), IF(ISNA($Q508), IF(ISNA($R508), "###error###", MATCH(A508, 'Wand Mapping'!J:J,0)),MATCH(A508, 'Wand Mapping'!I:I,0)),MATCH(A508, 'Wand Mapping'!H:H,0)),MATCH(A508, 'Wand Mapping'!G:G,0)),MATCH(A508, 'Wand Mapping'!F:F,0)),MATCH(A508, 'Wand Mapping'!E:E,0)),MATCH(A508, 'Wand Mapping'!D:D,0)),MATCH(A508, 'Wand Mapping'!C:C,0)),MATCH(A508, 'Wand Mapping'!B:B,0))</f>
        <v>59</v>
      </c>
      <c r="V508" s="9" t="str">
        <f>INDEX('Wand Mapping'!K:K, U508)</f>
        <v>wand_ai_570</v>
      </c>
      <c r="W508" s="9" t="str">
        <f>_xlfn.CONCAT(V508, "_", T508)</f>
        <v>wand_ai_570_CO</v>
      </c>
      <c r="Z508" s="9" t="str">
        <f>IF(ISBLANK(X508), W508, X508)</f>
        <v>wand_ai_570_CO</v>
      </c>
    </row>
    <row r="509" spans="1:26">
      <c r="A509" s="9" t="s">
        <v>95</v>
      </c>
      <c r="B509" s="9" t="s">
        <v>1802</v>
      </c>
      <c r="C509" s="9">
        <v>6</v>
      </c>
      <c r="D509" s="9">
        <v>12</v>
      </c>
      <c r="E509" s="9" t="str">
        <f>_xlfn.CONCAT(B509, RIGHT(_xlfn.CONCAT("0", D509), 2))</f>
        <v>BZ-RO12</v>
      </c>
      <c r="F509" s="9" t="s">
        <v>1653</v>
      </c>
      <c r="G509" s="9" t="s">
        <v>655</v>
      </c>
      <c r="H509" s="9" t="s">
        <v>654</v>
      </c>
      <c r="I509" s="9" t="s">
        <v>653</v>
      </c>
      <c r="J509" s="9" t="e">
        <f>MATCH($A509, 'Spells By School'!A:A, 0)</f>
        <v>#N/A</v>
      </c>
      <c r="K509" s="9" t="e">
        <f>MATCH($A509, 'Spells By School'!B:B, 0)</f>
        <v>#N/A</v>
      </c>
      <c r="L509" s="9" t="e">
        <f>MATCH($A509, 'Spells By School'!C:C, 0)</f>
        <v>#N/A</v>
      </c>
      <c r="M509" s="9">
        <f>MATCH($A509, 'Spells By School'!D:D, 0)</f>
        <v>69</v>
      </c>
      <c r="N509" s="9" t="e">
        <f>MATCH($A509, 'Spells By School'!E:E, 0)</f>
        <v>#N/A</v>
      </c>
      <c r="O509" s="9" t="e">
        <f>MATCH($A509, 'Spells By School'!F:F, 0)</f>
        <v>#N/A</v>
      </c>
      <c r="P509" s="9" t="e">
        <f ca="1">MATCH($A509, 'Spells By School'!G:G, 0)</f>
        <v>#N/A</v>
      </c>
      <c r="Q509" s="9" t="e">
        <f>MATCH($A509, 'Spells By School'!H:H, 0)</f>
        <v>#N/A</v>
      </c>
      <c r="R509" s="9" t="e">
        <f>MATCH($A509, 'Spells By School'!I:I, 0)</f>
        <v>#N/A</v>
      </c>
      <c r="S509" s="9" t="str">
        <f>IF(ISNA($J509), IF(ISNA($K509), IF(ISNA($L509), IF(ISNA($M509), IF(ISNA($N509), IF(ISNA($O509), IF(ISNA($P509), IF(ISNA($Q509), IF(ISNA($R509), "###error###", R$1),Q$1),P$1),O$1),N$1),M$1),L$1),K$1),J$1)</f>
        <v>Transmutation</v>
      </c>
      <c r="T509" s="9" t="str">
        <f>IF(ISNA($J509), IF(ISNA($K509), IF(ISNA($L509), IF(ISNA($M509), IF(ISNA($N509), IF(ISNA($O509), IF(ISNA($P509), IF(ISNA($Q509), IF(ISNA($R509), "###error###", "WM"),"IL"),"NE"),"EN"),"EV"),"TR"),"DI"),"CO"),"AB")</f>
        <v>TR</v>
      </c>
      <c r="U509" s="9">
        <f>IF(ISNA($J509), IF(ISNA($K509), IF(ISNA($L509), IF(ISNA($M509), IF(ISNA($N509), IF(ISNA($O509), IF(ISNA($P509), IF(ISNA($Q509), IF(ISNA($R509), "###error###", MATCH(A509, 'Wand Mapping'!J:J,0)),MATCH(A509, 'Wand Mapping'!I:I,0)),MATCH(A509, 'Wand Mapping'!H:H,0)),MATCH(A509, 'Wand Mapping'!G:G,0)),MATCH(A509, 'Wand Mapping'!F:F,0)),MATCH(A509, 'Wand Mapping'!E:E,0)),MATCH(A509, 'Wand Mapping'!D:D,0)),MATCH(A509, 'Wand Mapping'!C:C,0)),MATCH(A509, 'Wand Mapping'!B:B,0))</f>
        <v>17</v>
      </c>
      <c r="V509" s="9" t="str">
        <f>INDEX('Wand Mapping'!K:K, U509)</f>
        <v>wand_ai_150</v>
      </c>
      <c r="W509" s="9" t="str">
        <f>_xlfn.CONCAT(V509, "_", T509)</f>
        <v>wand_ai_150_TR</v>
      </c>
      <c r="Z509" s="9" t="str">
        <f>IF(ISBLANK(X509), W509, X509)</f>
        <v>wand_ai_150_TR</v>
      </c>
    </row>
    <row r="510" spans="1:26">
      <c r="A510" s="9" t="s">
        <v>84</v>
      </c>
      <c r="B510" s="9" t="s">
        <v>1803</v>
      </c>
      <c r="C510" s="9">
        <v>6</v>
      </c>
      <c r="D510" s="9">
        <v>12</v>
      </c>
      <c r="E510" s="9" t="str">
        <f>_xlfn.CONCAT(B510, RIGHT(_xlfn.CONCAT("0", D510), 2))</f>
        <v>BZ-RP12</v>
      </c>
      <c r="F510" s="9" t="s">
        <v>1654</v>
      </c>
      <c r="G510" s="9" t="s">
        <v>655</v>
      </c>
      <c r="H510" s="9" t="s">
        <v>654</v>
      </c>
      <c r="I510" s="9" t="s">
        <v>653</v>
      </c>
      <c r="J510" s="9" t="e">
        <f>MATCH($A510, 'Spells By School'!A:A, 0)</f>
        <v>#N/A</v>
      </c>
      <c r="K510" s="9" t="e">
        <f>MATCH($A510, 'Spells By School'!B:B, 0)</f>
        <v>#N/A</v>
      </c>
      <c r="L510" s="9" t="e">
        <f>MATCH($A510, 'Spells By School'!C:C, 0)</f>
        <v>#N/A</v>
      </c>
      <c r="M510" s="9">
        <f>MATCH($A510, 'Spells By School'!D:D, 0)</f>
        <v>2</v>
      </c>
      <c r="N510" s="9" t="e">
        <f>MATCH($A510, 'Spells By School'!E:E, 0)</f>
        <v>#N/A</v>
      </c>
      <c r="O510" s="9" t="e">
        <f>MATCH($A510, 'Spells By School'!F:F, 0)</f>
        <v>#N/A</v>
      </c>
      <c r="P510" s="9" t="e">
        <f ca="1">MATCH($A510, 'Spells By School'!G:G, 0)</f>
        <v>#N/A</v>
      </c>
      <c r="Q510" s="9" t="e">
        <f>MATCH($A510, 'Spells By School'!H:H, 0)</f>
        <v>#N/A</v>
      </c>
      <c r="R510" s="9" t="e">
        <f>MATCH($A510, 'Spells By School'!I:I, 0)</f>
        <v>#N/A</v>
      </c>
      <c r="S510" s="9" t="str">
        <f>IF(ISNA($J510), IF(ISNA($K510), IF(ISNA($L510), IF(ISNA($M510), IF(ISNA($N510), IF(ISNA($O510), IF(ISNA($P510), IF(ISNA($Q510), IF(ISNA($R510), "###error###", R$1),Q$1),P$1),O$1),N$1),M$1),L$1),K$1),J$1)</f>
        <v>Transmutation</v>
      </c>
      <c r="T510" s="9" t="str">
        <f>IF(ISNA($J510), IF(ISNA($K510), IF(ISNA($L510), IF(ISNA($M510), IF(ISNA($N510), IF(ISNA($O510), IF(ISNA($P510), IF(ISNA($Q510), IF(ISNA($R510), "###error###", "WM"),"IL"),"NE"),"EN"),"EV"),"TR"),"DI"),"CO"),"AB")</f>
        <v>TR</v>
      </c>
      <c r="U510" s="9">
        <f>IF(ISNA($J510), IF(ISNA($K510), IF(ISNA($L510), IF(ISNA($M510), IF(ISNA($N510), IF(ISNA($O510), IF(ISNA($P510), IF(ISNA($Q510), IF(ISNA($R510), "###error###", MATCH(A510, 'Wand Mapping'!J:J,0)),MATCH(A510, 'Wand Mapping'!I:I,0)),MATCH(A510, 'Wand Mapping'!H:H,0)),MATCH(A510, 'Wand Mapping'!G:G,0)),MATCH(A510, 'Wand Mapping'!F:F,0)),MATCH(A510, 'Wand Mapping'!E:E,0)),MATCH(A510, 'Wand Mapping'!D:D,0)),MATCH(A510, 'Wand Mapping'!C:C,0)),MATCH(A510, 'Wand Mapping'!B:B,0))</f>
        <v>15</v>
      </c>
      <c r="V510" s="9" t="str">
        <f>INDEX('Wand Mapping'!K:K, U510)</f>
        <v>wand_ai_130</v>
      </c>
      <c r="W510" s="9" t="str">
        <f>_xlfn.CONCAT(V510, "_", T510)</f>
        <v>wand_ai_130_TR</v>
      </c>
      <c r="Z510" s="9" t="str">
        <f>IF(ISBLANK(X510), W510, X510)</f>
        <v>wand_ai_130_TR</v>
      </c>
    </row>
    <row r="511" spans="1:26">
      <c r="A511" s="9" t="s">
        <v>471</v>
      </c>
      <c r="B511" s="9" t="s">
        <v>1804</v>
      </c>
      <c r="C511" s="9">
        <v>6</v>
      </c>
      <c r="D511" s="9">
        <v>12</v>
      </c>
      <c r="E511" s="9" t="str">
        <f>_xlfn.CONCAT(B511, RIGHT(_xlfn.CONCAT("0", D511), 2))</f>
        <v>BZ-RQ12</v>
      </c>
      <c r="F511" s="9" t="s">
        <v>1655</v>
      </c>
      <c r="G511" s="9" t="s">
        <v>655</v>
      </c>
      <c r="H511" s="9" t="s">
        <v>654</v>
      </c>
      <c r="I511" s="9" t="s">
        <v>653</v>
      </c>
      <c r="J511" s="9">
        <f>MATCH($A511, 'Spells By School'!A:A, 0)</f>
        <v>2</v>
      </c>
      <c r="K511" s="9" t="e">
        <f>MATCH($A511, 'Spells By School'!B:B, 0)</f>
        <v>#N/A</v>
      </c>
      <c r="L511" s="9" t="e">
        <f>MATCH($A511, 'Spells By School'!C:C, 0)</f>
        <v>#N/A</v>
      </c>
      <c r="M511" s="9" t="e">
        <f>MATCH($A511, 'Spells By School'!D:D, 0)</f>
        <v>#N/A</v>
      </c>
      <c r="N511" s="9" t="e">
        <f>MATCH($A511, 'Spells By School'!E:E, 0)</f>
        <v>#N/A</v>
      </c>
      <c r="O511" s="9" t="e">
        <f>MATCH($A511, 'Spells By School'!F:F, 0)</f>
        <v>#N/A</v>
      </c>
      <c r="P511" s="9" t="e">
        <f ca="1">MATCH($A511, 'Spells By School'!G:G, 0)</f>
        <v>#N/A</v>
      </c>
      <c r="Q511" s="9" t="e">
        <f>MATCH($A511, 'Spells By School'!H:H, 0)</f>
        <v>#N/A</v>
      </c>
      <c r="R511" s="9" t="e">
        <f>MATCH($A511, 'Spells By School'!I:I, 0)</f>
        <v>#N/A</v>
      </c>
      <c r="S511" s="9" t="str">
        <f>IF(ISNA($J511), IF(ISNA($K511), IF(ISNA($L511), IF(ISNA($M511), IF(ISNA($N511), IF(ISNA($O511), IF(ISNA($P511), IF(ISNA($Q511), IF(ISNA($R511), "###error###", R$1),Q$1),P$1),O$1),N$1),M$1),L$1),K$1),J$1)</f>
        <v>Abjuration</v>
      </c>
      <c r="T511" s="9" t="str">
        <f>IF(ISNA($J511), IF(ISNA($K511), IF(ISNA($L511), IF(ISNA($M511), IF(ISNA($N511), IF(ISNA($O511), IF(ISNA($P511), IF(ISNA($Q511), IF(ISNA($R511), "###error###", "WM"),"IL"),"NE"),"EN"),"EV"),"TR"),"DI"),"CO"),"AB")</f>
        <v>AB</v>
      </c>
      <c r="U511" s="9">
        <f>IF(ISNA($J511), IF(ISNA($K511), IF(ISNA($L511), IF(ISNA($M511), IF(ISNA($N511), IF(ISNA($O511), IF(ISNA($P511), IF(ISNA($Q511), IF(ISNA($R511), "###error###", MATCH(A511, 'Wand Mapping'!J:J,0)),MATCH(A511, 'Wand Mapping'!I:I,0)),MATCH(A511, 'Wand Mapping'!H:H,0)),MATCH(A511, 'Wand Mapping'!G:G,0)),MATCH(A511, 'Wand Mapping'!F:F,0)),MATCH(A511, 'Wand Mapping'!E:E,0)),MATCH(A511, 'Wand Mapping'!D:D,0)),MATCH(A511, 'Wand Mapping'!C:C,0)),MATCH(A511, 'Wand Mapping'!B:B,0))</f>
        <v>77</v>
      </c>
      <c r="V511" s="9" t="str">
        <f>INDEX('Wand Mapping'!K:K, U511)</f>
        <v>wand_ai_750</v>
      </c>
      <c r="W511" s="9" t="str">
        <f>_xlfn.CONCAT(V511, "_", T511)</f>
        <v>wand_ai_750_AB</v>
      </c>
      <c r="Z511" s="9" t="str">
        <f>IF(ISBLANK(X511), W511, X511)</f>
        <v>wand_ai_750_AB</v>
      </c>
    </row>
    <row r="512" spans="1:26">
      <c r="A512" s="9" t="s">
        <v>221</v>
      </c>
      <c r="B512" s="9" t="s">
        <v>1805</v>
      </c>
      <c r="C512" s="9">
        <v>7</v>
      </c>
      <c r="D512" s="9">
        <v>14</v>
      </c>
      <c r="E512" s="9" t="str">
        <f>_xlfn.CONCAT(B512, RIGHT(_xlfn.CONCAT("0", D512), 2))</f>
        <v>BZ-RR14</v>
      </c>
      <c r="F512" s="9" t="s">
        <v>1656</v>
      </c>
      <c r="G512" s="9" t="s">
        <v>655</v>
      </c>
      <c r="H512" s="9" t="s">
        <v>654</v>
      </c>
      <c r="I512" s="9" t="s">
        <v>653</v>
      </c>
      <c r="J512" s="9">
        <f>MATCH($A512, 'Spells By School'!A:A, 0)</f>
        <v>17</v>
      </c>
      <c r="K512" s="9" t="e">
        <f>MATCH($A512, 'Spells By School'!B:B, 0)</f>
        <v>#N/A</v>
      </c>
      <c r="L512" s="9" t="e">
        <f>MATCH($A512, 'Spells By School'!C:C, 0)</f>
        <v>#N/A</v>
      </c>
      <c r="M512" s="9" t="e">
        <f>MATCH($A512, 'Spells By School'!D:D, 0)</f>
        <v>#N/A</v>
      </c>
      <c r="N512" s="9" t="e">
        <f>MATCH($A512, 'Spells By School'!E:E, 0)</f>
        <v>#N/A</v>
      </c>
      <c r="O512" s="9" t="e">
        <f>MATCH($A512, 'Spells By School'!F:F, 0)</f>
        <v>#N/A</v>
      </c>
      <c r="P512" s="9" t="e">
        <f ca="1">MATCH($A512, 'Spells By School'!G:G, 0)</f>
        <v>#N/A</v>
      </c>
      <c r="Q512" s="9" t="e">
        <f>MATCH($A512, 'Spells By School'!H:H, 0)</f>
        <v>#N/A</v>
      </c>
      <c r="R512" s="9" t="e">
        <f>MATCH($A512, 'Spells By School'!I:I, 0)</f>
        <v>#N/A</v>
      </c>
      <c r="S512" s="9" t="str">
        <f>IF(ISNA($J512), IF(ISNA($K512), IF(ISNA($L512), IF(ISNA($M512), IF(ISNA($N512), IF(ISNA($O512), IF(ISNA($P512), IF(ISNA($Q512), IF(ISNA($R512), "###error###", R$1),Q$1),P$1),O$1),N$1),M$1),L$1),K$1),J$1)</f>
        <v>Abjuration</v>
      </c>
      <c r="T512" s="9" t="str">
        <f>IF(ISNA($J512), IF(ISNA($K512), IF(ISNA($L512), IF(ISNA($M512), IF(ISNA($N512), IF(ISNA($O512), IF(ISNA($P512), IF(ISNA($Q512), IF(ISNA($R512), "###error###", "WM"),"IL"),"NE"),"EN"),"EV"),"TR"),"DI"),"CO"),"AB")</f>
        <v>AB</v>
      </c>
      <c r="U512" s="9">
        <f>IF(ISNA($J512), IF(ISNA($K512), IF(ISNA($L512), IF(ISNA($M512), IF(ISNA($N512), IF(ISNA($O512), IF(ISNA($P512), IF(ISNA($Q512), IF(ISNA($R512), "###error###", MATCH(A512, 'Wand Mapping'!J:J,0)),MATCH(A512, 'Wand Mapping'!I:I,0)),MATCH(A512, 'Wand Mapping'!H:H,0)),MATCH(A512, 'Wand Mapping'!G:G,0)),MATCH(A512, 'Wand Mapping'!F:F,0)),MATCH(A512, 'Wand Mapping'!E:E,0)),MATCH(A512, 'Wand Mapping'!D:D,0)),MATCH(A512, 'Wand Mapping'!C:C,0)),MATCH(A512, 'Wand Mapping'!B:B,0))</f>
        <v>39</v>
      </c>
      <c r="V512" s="9" t="str">
        <f>INDEX('Wand Mapping'!K:K, U512)</f>
        <v>wand_ai_370</v>
      </c>
      <c r="W512" s="9" t="str">
        <f>_xlfn.CONCAT(V512, "_", T512)</f>
        <v>wand_ai_370_AB</v>
      </c>
      <c r="Z512" s="9" t="str">
        <f>IF(ISBLANK(X512), W512, X512)</f>
        <v>wand_ai_370_AB</v>
      </c>
    </row>
    <row r="513" spans="1:26">
      <c r="A513" s="9" t="s">
        <v>579</v>
      </c>
      <c r="B513" s="9" t="s">
        <v>1806</v>
      </c>
      <c r="C513" s="9">
        <v>7</v>
      </c>
      <c r="D513" s="9">
        <v>14</v>
      </c>
      <c r="E513" s="9" t="str">
        <f>_xlfn.CONCAT(B513, RIGHT(_xlfn.CONCAT("0", D513), 2))</f>
        <v>BZ-RS14</v>
      </c>
      <c r="F513" s="9" t="s">
        <v>1657</v>
      </c>
      <c r="G513" s="9" t="s">
        <v>655</v>
      </c>
      <c r="H513" s="9" t="s">
        <v>654</v>
      </c>
      <c r="I513" s="9" t="s">
        <v>653</v>
      </c>
      <c r="J513" s="9" t="e">
        <f>MATCH($A513, 'Spells By School'!A:A, 0)</f>
        <v>#N/A</v>
      </c>
      <c r="K513" s="9" t="e">
        <f>MATCH($A513, 'Spells By School'!B:B, 0)</f>
        <v>#N/A</v>
      </c>
      <c r="L513" s="9" t="e">
        <f>MATCH($A513, 'Spells By School'!C:C, 0)</f>
        <v>#N/A</v>
      </c>
      <c r="M513" s="9" t="e">
        <f>MATCH($A513, 'Spells By School'!D:D, 0)</f>
        <v>#N/A</v>
      </c>
      <c r="N513" s="9" t="e">
        <f>MATCH($A513, 'Spells By School'!E:E, 0)</f>
        <v>#N/A</v>
      </c>
      <c r="O513" s="9" t="e">
        <f>MATCH($A513, 'Spells By School'!F:F, 0)</f>
        <v>#N/A</v>
      </c>
      <c r="P513" s="9">
        <f ca="1">MATCH($A513, 'Spells By School'!G:G, 0)</f>
        <v>24</v>
      </c>
      <c r="Q513" s="9" t="e">
        <f>MATCH($A513, 'Spells By School'!H:H, 0)</f>
        <v>#N/A</v>
      </c>
      <c r="R513" s="9" t="e">
        <f>MATCH($A513, 'Spells By School'!I:I, 0)</f>
        <v>#N/A</v>
      </c>
      <c r="S513" s="9" t="str">
        <f ca="1">IF(ISNA($J513), IF(ISNA($K513), IF(ISNA($L513), IF(ISNA($M513), IF(ISNA($N513), IF(ISNA($O513), IF(ISNA($P513), IF(ISNA($Q513), IF(ISNA($R513), "###error###", R$1),Q$1),P$1),O$1),N$1),M$1),L$1),K$1),J$1)</f>
        <v>Necromancy</v>
      </c>
      <c r="T513" s="9" t="str">
        <f ca="1">IF(ISNA($J513), IF(ISNA($K513), IF(ISNA($L513), IF(ISNA($M513), IF(ISNA($N513), IF(ISNA($O513), IF(ISNA($P513), IF(ISNA($Q513), IF(ISNA($R513), "###error###", "WM"),"IL"),"NE"),"EN"),"EV"),"TR"),"DI"),"CO"),"AB")</f>
        <v>NE</v>
      </c>
      <c r="U513" s="9">
        <f ca="1">IF(ISNA($J513), IF(ISNA($K513), IF(ISNA($L513), IF(ISNA($M513), IF(ISNA($N513), IF(ISNA($O513), IF(ISNA($P513), IF(ISNA($Q513), IF(ISNA($R513), "###error###", MATCH(A513, 'Wand Mapping'!J:J,0)),MATCH(A513, 'Wand Mapping'!I:I,0)),MATCH(A513, 'Wand Mapping'!H:H,0)),MATCH(A513, 'Wand Mapping'!G:G,0)),MATCH(A513, 'Wand Mapping'!F:F,0)),MATCH(A513, 'Wand Mapping'!E:E,0)),MATCH(A513, 'Wand Mapping'!D:D,0)),MATCH(A513, 'Wand Mapping'!C:C,0)),MATCH(A513, 'Wand Mapping'!B:B,0))</f>
        <v>92</v>
      </c>
      <c r="V513" s="9" t="str">
        <f ca="1">INDEX('Wand Mapping'!K:K, U513)</f>
        <v>wand_ai_900</v>
      </c>
      <c r="W513" s="9" t="str">
        <f ca="1">_xlfn.CONCAT(V513, "_", T513)</f>
        <v>wand_ai_900_NE</v>
      </c>
      <c r="Z513" s="9" t="str">
        <f ca="1">IF(ISBLANK(X513), W513, X513)</f>
        <v>wand_ai_900_NE</v>
      </c>
    </row>
    <row r="514" spans="1:26">
      <c r="A514" s="41" t="s">
        <v>26</v>
      </c>
      <c r="B514" s="9" t="s">
        <v>1807</v>
      </c>
      <c r="C514" s="9">
        <v>7</v>
      </c>
      <c r="D514" s="9">
        <v>14</v>
      </c>
      <c r="E514" s="9" t="str">
        <f>_xlfn.CONCAT(B514, RIGHT(_xlfn.CONCAT("0", D514), 2))</f>
        <v>BZ-RT14</v>
      </c>
      <c r="F514" s="9" t="s">
        <v>1658</v>
      </c>
      <c r="G514" s="9" t="s">
        <v>655</v>
      </c>
      <c r="H514" s="9" t="s">
        <v>654</v>
      </c>
      <c r="I514" s="9" t="s">
        <v>653</v>
      </c>
      <c r="J514" s="9" t="e">
        <f>MATCH($A514, 'Spells By School'!A:A, 0)</f>
        <v>#N/A</v>
      </c>
      <c r="K514" s="9" t="e">
        <f>MATCH($A514, 'Spells By School'!B:B, 0)</f>
        <v>#N/A</v>
      </c>
      <c r="L514" s="9" t="e">
        <f>MATCH($A514, 'Spells By School'!C:C, 0)</f>
        <v>#N/A</v>
      </c>
      <c r="M514" s="9" t="e">
        <f>MATCH($A514, 'Spells By School'!D:D, 0)</f>
        <v>#N/A</v>
      </c>
      <c r="N514" s="9" t="e">
        <f>MATCH($A514, 'Spells By School'!E:E, 0)</f>
        <v>#N/A</v>
      </c>
      <c r="O514" s="9" t="e">
        <f>MATCH($A514, 'Spells By School'!F:F, 0)</f>
        <v>#N/A</v>
      </c>
      <c r="P514" s="9">
        <f ca="1">MATCH($A514, 'Spells By School'!G:G, 0)</f>
        <v>55</v>
      </c>
      <c r="Q514" s="9" t="e">
        <f>MATCH($A514, 'Spells By School'!H:H, 0)</f>
        <v>#N/A</v>
      </c>
      <c r="R514" s="9" t="e">
        <f>MATCH($A514, 'Spells By School'!I:I, 0)</f>
        <v>#N/A</v>
      </c>
      <c r="S514" s="9" t="str">
        <f ca="1">IF(ISNA($J514), IF(ISNA($K514), IF(ISNA($L514), IF(ISNA($M514), IF(ISNA($N514), IF(ISNA($O514), IF(ISNA($P514), IF(ISNA($Q514), IF(ISNA($R514), "###error###", R$1),Q$1),P$1),O$1),N$1),M$1),L$1),K$1),J$1)</f>
        <v>Necromancy</v>
      </c>
      <c r="T514" s="9" t="str">
        <f ca="1">IF(ISNA($J514), IF(ISNA($K514), IF(ISNA($L514), IF(ISNA($M514), IF(ISNA($N514), IF(ISNA($O514), IF(ISNA($P514), IF(ISNA($Q514), IF(ISNA($R514), "###error###", "WM"),"IL"),"NE"),"EN"),"EV"),"TR"),"DI"),"CO"),"AB")</f>
        <v>NE</v>
      </c>
      <c r="U514" s="9">
        <f ca="1">IF(ISNA($J514), IF(ISNA($K514), IF(ISNA($L514), IF(ISNA($M514), IF(ISNA($N514), IF(ISNA($O514), IF(ISNA($P514), IF(ISNA($Q514), IF(ISNA($R514), "###error###", MATCH(A514, 'Wand Mapping'!J:J,0)),MATCH(A514, 'Wand Mapping'!I:I,0)),MATCH(A514, 'Wand Mapping'!H:H,0)),MATCH(A514, 'Wand Mapping'!G:G,0)),MATCH(A514, 'Wand Mapping'!F:F,0)),MATCH(A514, 'Wand Mapping'!E:E,0)),MATCH(A514, 'Wand Mapping'!D:D,0)),MATCH(A514, 'Wand Mapping'!C:C,0)),MATCH(A514, 'Wand Mapping'!B:B,0))</f>
        <v>5</v>
      </c>
      <c r="V514" s="9" t="str">
        <f ca="1">INDEX('Wand Mapping'!K:K, U514)</f>
        <v>wand_ai_030</v>
      </c>
      <c r="W514" s="9" t="str">
        <f ca="1">_xlfn.CONCAT(V514, "_", T514)</f>
        <v>wand_ai_030_NE</v>
      </c>
      <c r="Z514" s="9" t="str">
        <f ca="1">IF(ISBLANK(X514), W514, X514)</f>
        <v>wand_ai_030_NE</v>
      </c>
    </row>
    <row r="515" spans="1:26">
      <c r="A515" s="9" t="s">
        <v>212</v>
      </c>
      <c r="B515" s="9" t="s">
        <v>1808</v>
      </c>
      <c r="C515" s="9">
        <v>7</v>
      </c>
      <c r="D515" s="9">
        <v>14</v>
      </c>
      <c r="E515" s="9" t="str">
        <f>_xlfn.CONCAT(B515, RIGHT(_xlfn.CONCAT("0", D515), 2))</f>
        <v>BZ-RU14</v>
      </c>
      <c r="F515" s="9" t="s">
        <v>1659</v>
      </c>
      <c r="G515" s="9" t="s">
        <v>655</v>
      </c>
      <c r="H515" s="9" t="s">
        <v>654</v>
      </c>
      <c r="I515" s="9" t="s">
        <v>653</v>
      </c>
      <c r="J515" s="9" t="e">
        <f>MATCH($A515, 'Spells By School'!A:A, 0)</f>
        <v>#N/A</v>
      </c>
      <c r="K515" s="9" t="e">
        <f>MATCH($A515, 'Spells By School'!B:B, 0)</f>
        <v>#N/A</v>
      </c>
      <c r="L515" s="9" t="e">
        <f>MATCH($A515, 'Spells By School'!C:C, 0)</f>
        <v>#N/A</v>
      </c>
      <c r="M515" s="9">
        <f>MATCH($A515, 'Spells By School'!D:D, 0)</f>
        <v>66</v>
      </c>
      <c r="N515" s="9" t="e">
        <f>MATCH($A515, 'Spells By School'!E:E, 0)</f>
        <v>#N/A</v>
      </c>
      <c r="O515" s="9" t="e">
        <f>MATCH($A515, 'Spells By School'!F:F, 0)</f>
        <v>#N/A</v>
      </c>
      <c r="P515" s="9" t="e">
        <f ca="1">MATCH($A515, 'Spells By School'!G:G, 0)</f>
        <v>#N/A</v>
      </c>
      <c r="Q515" s="9" t="e">
        <f>MATCH($A515, 'Spells By School'!H:H, 0)</f>
        <v>#N/A</v>
      </c>
      <c r="R515" s="9" t="e">
        <f>MATCH($A515, 'Spells By School'!I:I, 0)</f>
        <v>#N/A</v>
      </c>
      <c r="S515" s="9" t="str">
        <f>IF(ISNA($J515), IF(ISNA($K515), IF(ISNA($L515), IF(ISNA($M515), IF(ISNA($N515), IF(ISNA($O515), IF(ISNA($P515), IF(ISNA($Q515), IF(ISNA($R515), "###error###", R$1),Q$1),P$1),O$1),N$1),M$1),L$1),K$1),J$1)</f>
        <v>Transmutation</v>
      </c>
      <c r="T515" s="9" t="str">
        <f>IF(ISNA($J515), IF(ISNA($K515), IF(ISNA($L515), IF(ISNA($M515), IF(ISNA($N515), IF(ISNA($O515), IF(ISNA($P515), IF(ISNA($Q515), IF(ISNA($R515), "###error###", "WM"),"IL"),"NE"),"EN"),"EV"),"TR"),"DI"),"CO"),"AB")</f>
        <v>TR</v>
      </c>
      <c r="U515" s="9">
        <f>IF(ISNA($J515), IF(ISNA($K515), IF(ISNA($L515), IF(ISNA($M515), IF(ISNA($N515), IF(ISNA($O515), IF(ISNA($P515), IF(ISNA($Q515), IF(ISNA($R515), "###error###", MATCH(A515, 'Wand Mapping'!J:J,0)),MATCH(A515, 'Wand Mapping'!I:I,0)),MATCH(A515, 'Wand Mapping'!H:H,0)),MATCH(A515, 'Wand Mapping'!G:G,0)),MATCH(A515, 'Wand Mapping'!F:F,0)),MATCH(A515, 'Wand Mapping'!E:E,0)),MATCH(A515, 'Wand Mapping'!D:D,0)),MATCH(A515, 'Wand Mapping'!C:C,0)),MATCH(A515, 'Wand Mapping'!B:B,0))</f>
        <v>37</v>
      </c>
      <c r="V515" s="9" t="str">
        <f>INDEX('Wand Mapping'!K:K, U515)</f>
        <v>wand_ai_350</v>
      </c>
      <c r="W515" s="9" t="str">
        <f>_xlfn.CONCAT(V515, "_", T515)</f>
        <v>wand_ai_350_TR</v>
      </c>
      <c r="Z515" s="9" t="str">
        <f>IF(ISBLANK(X515), W515, X515)</f>
        <v>wand_ai_350_TR</v>
      </c>
    </row>
    <row r="516" spans="1:26">
      <c r="A516" s="9" t="s">
        <v>228</v>
      </c>
      <c r="B516" s="9" t="s">
        <v>1810</v>
      </c>
      <c r="C516" s="9">
        <v>7</v>
      </c>
      <c r="D516" s="9">
        <v>14</v>
      </c>
      <c r="E516" s="9" t="str">
        <f>_xlfn.CONCAT(B516, RIGHT(_xlfn.CONCAT("0", D516), 2))</f>
        <v>BZ-RW14</v>
      </c>
      <c r="F516" s="9" t="s">
        <v>1661</v>
      </c>
      <c r="G516" s="9" t="s">
        <v>655</v>
      </c>
      <c r="H516" s="9" t="s">
        <v>654</v>
      </c>
      <c r="I516" s="9" t="s">
        <v>653</v>
      </c>
      <c r="J516" s="9" t="e">
        <f>MATCH($A516, 'Spells By School'!A:A, 0)</f>
        <v>#N/A</v>
      </c>
      <c r="K516" s="9">
        <f>MATCH($A516, 'Spells By School'!B:B, 0)</f>
        <v>27</v>
      </c>
      <c r="L516" s="9" t="e">
        <f>MATCH($A516, 'Spells By School'!C:C, 0)</f>
        <v>#N/A</v>
      </c>
      <c r="M516" s="9" t="e">
        <f>MATCH($A516, 'Spells By School'!D:D, 0)</f>
        <v>#N/A</v>
      </c>
      <c r="N516" s="9" t="e">
        <f>MATCH($A516, 'Spells By School'!E:E, 0)</f>
        <v>#N/A</v>
      </c>
      <c r="O516" s="9" t="e">
        <f>MATCH($A516, 'Spells By School'!F:F, 0)</f>
        <v>#N/A</v>
      </c>
      <c r="P516" s="9" t="e">
        <f ca="1">MATCH($A516, 'Spells By School'!G:G, 0)</f>
        <v>#N/A</v>
      </c>
      <c r="Q516" s="9" t="e">
        <f>MATCH($A516, 'Spells By School'!H:H, 0)</f>
        <v>#N/A</v>
      </c>
      <c r="R516" s="9" t="e">
        <f>MATCH($A516, 'Spells By School'!I:I, 0)</f>
        <v>#N/A</v>
      </c>
      <c r="S516" s="9" t="str">
        <f>IF(ISNA($J516), IF(ISNA($K516), IF(ISNA($L516), IF(ISNA($M516), IF(ISNA($N516), IF(ISNA($O516), IF(ISNA($P516), IF(ISNA($Q516), IF(ISNA($R516), "###error###", R$1),Q$1),P$1),O$1),N$1),M$1),L$1),K$1),J$1)</f>
        <v>Conjuration</v>
      </c>
      <c r="T516" s="9" t="str">
        <f>IF(ISNA($J516), IF(ISNA($K516), IF(ISNA($L516), IF(ISNA($M516), IF(ISNA($N516), IF(ISNA($O516), IF(ISNA($P516), IF(ISNA($Q516), IF(ISNA($R516), "###error###", "WM"),"IL"),"NE"),"EN"),"EV"),"TR"),"DI"),"CO"),"AB")</f>
        <v>CO</v>
      </c>
      <c r="U516" s="9">
        <f>IF(ISNA($J516), IF(ISNA($K516), IF(ISNA($L516), IF(ISNA($M516), IF(ISNA($N516), IF(ISNA($O516), IF(ISNA($P516), IF(ISNA($Q516), IF(ISNA($R516), "###error###", MATCH(A516, 'Wand Mapping'!J:J,0)),MATCH(A516, 'Wand Mapping'!I:I,0)),MATCH(A516, 'Wand Mapping'!H:H,0)),MATCH(A516, 'Wand Mapping'!G:G,0)),MATCH(A516, 'Wand Mapping'!F:F,0)),MATCH(A516, 'Wand Mapping'!E:E,0)),MATCH(A516, 'Wand Mapping'!D:D,0)),MATCH(A516, 'Wand Mapping'!C:C,0)),MATCH(A516, 'Wand Mapping'!B:B,0))</f>
        <v>40</v>
      </c>
      <c r="V516" s="9" t="str">
        <f>INDEX('Wand Mapping'!K:K, U516)</f>
        <v>wand_ai_380</v>
      </c>
      <c r="W516" s="9" t="str">
        <f>_xlfn.CONCAT(V516, "_", T516)</f>
        <v>wand_ai_380_CO</v>
      </c>
      <c r="Z516" s="9" t="str">
        <f>IF(ISBLANK(X516), W516, X516)</f>
        <v>wand_ai_380_CO</v>
      </c>
    </row>
    <row r="517" spans="1:26">
      <c r="A517" s="9" t="s">
        <v>238</v>
      </c>
      <c r="B517" s="9" t="s">
        <v>1811</v>
      </c>
      <c r="C517" s="9">
        <v>8</v>
      </c>
      <c r="D517" s="9">
        <v>16</v>
      </c>
      <c r="E517" s="9" t="str">
        <f>_xlfn.CONCAT(B517, RIGHT(_xlfn.CONCAT("0", D517), 2))</f>
        <v>BZ-RX16</v>
      </c>
      <c r="F517" s="9" t="s">
        <v>1662</v>
      </c>
      <c r="G517" s="9" t="s">
        <v>655</v>
      </c>
      <c r="H517" s="9" t="s">
        <v>654</v>
      </c>
      <c r="I517" s="9" t="s">
        <v>653</v>
      </c>
      <c r="J517" s="9" t="e">
        <f>MATCH($A517, 'Spells By School'!A:A, 0)</f>
        <v>#N/A</v>
      </c>
      <c r="K517" s="9" t="e">
        <f>MATCH($A517, 'Spells By School'!B:B, 0)</f>
        <v>#N/A</v>
      </c>
      <c r="L517" s="9" t="e">
        <f>MATCH($A517, 'Spells By School'!C:C, 0)</f>
        <v>#N/A</v>
      </c>
      <c r="M517" s="9" t="e">
        <f>MATCH($A517, 'Spells By School'!D:D, 0)</f>
        <v>#N/A</v>
      </c>
      <c r="N517" s="9" t="e">
        <f>MATCH($A517, 'Spells By School'!E:E, 0)</f>
        <v>#N/A</v>
      </c>
      <c r="O517" s="9">
        <f>MATCH($A517, 'Spells By School'!F:F, 0)</f>
        <v>42</v>
      </c>
      <c r="P517" s="9" t="e">
        <f ca="1">MATCH($A517, 'Spells By School'!G:G, 0)</f>
        <v>#N/A</v>
      </c>
      <c r="Q517" s="9" t="e">
        <f>MATCH($A517, 'Spells By School'!H:H, 0)</f>
        <v>#N/A</v>
      </c>
      <c r="R517" s="9" t="e">
        <f>MATCH($A517, 'Spells By School'!I:I, 0)</f>
        <v>#N/A</v>
      </c>
      <c r="S517" s="9" t="str">
        <f>IF(ISNA($J517), IF(ISNA($K517), IF(ISNA($L517), IF(ISNA($M517), IF(ISNA($N517), IF(ISNA($O517), IF(ISNA($P517), IF(ISNA($Q517), IF(ISNA($R517), "###error###", R$1),Q$1),P$1),O$1),N$1),M$1),L$1),K$1),J$1)</f>
        <v>Enchantment</v>
      </c>
      <c r="T517" s="9" t="str">
        <f>IF(ISNA($J517), IF(ISNA($K517), IF(ISNA($L517), IF(ISNA($M517), IF(ISNA($N517), IF(ISNA($O517), IF(ISNA($P517), IF(ISNA($Q517), IF(ISNA($R517), "###error###", "WM"),"IL"),"NE"),"EN"),"EV"),"TR"),"DI"),"CO"),"AB")</f>
        <v>EN</v>
      </c>
      <c r="U517" s="9">
        <f>IF(ISNA($J517), IF(ISNA($K517), IF(ISNA($L517), IF(ISNA($M517), IF(ISNA($N517), IF(ISNA($O517), IF(ISNA($P517), IF(ISNA($Q517), IF(ISNA($R517), "###error###", MATCH(A517, 'Wand Mapping'!J:J,0)),MATCH(A517, 'Wand Mapping'!I:I,0)),MATCH(A517, 'Wand Mapping'!H:H,0)),MATCH(A517, 'Wand Mapping'!G:G,0)),MATCH(A517, 'Wand Mapping'!F:F,0)),MATCH(A517, 'Wand Mapping'!E:E,0)),MATCH(A517, 'Wand Mapping'!D:D,0)),MATCH(A517, 'Wand Mapping'!C:C,0)),MATCH(A517, 'Wand Mapping'!B:B,0))</f>
        <v>41</v>
      </c>
      <c r="V517" s="9" t="str">
        <f>INDEX('Wand Mapping'!K:K, U517)</f>
        <v>wand_ai_390</v>
      </c>
      <c r="W517" s="9" t="str">
        <f>_xlfn.CONCAT(V517, "_", T517)</f>
        <v>wand_ai_390_EN</v>
      </c>
      <c r="Z517" s="9" t="str">
        <f>IF(ISBLANK(X517), W517, X517)</f>
        <v>wand_ai_390_EN</v>
      </c>
    </row>
    <row r="518" spans="1:26">
      <c r="A518" s="9" t="s">
        <v>193</v>
      </c>
      <c r="B518" s="9" t="s">
        <v>1812</v>
      </c>
      <c r="C518" s="9">
        <v>8</v>
      </c>
      <c r="D518" s="9">
        <v>16</v>
      </c>
      <c r="E518" s="9" t="str">
        <f>_xlfn.CONCAT(B518, RIGHT(_xlfn.CONCAT("0", D518), 2))</f>
        <v>BZ-RY16</v>
      </c>
      <c r="F518" s="9" t="s">
        <v>1663</v>
      </c>
      <c r="G518" s="9" t="s">
        <v>655</v>
      </c>
      <c r="H518" s="9" t="s">
        <v>654</v>
      </c>
      <c r="I518" s="9" t="s">
        <v>653</v>
      </c>
      <c r="J518" s="9" t="e">
        <f>MATCH($A518, 'Spells By School'!A:A, 0)</f>
        <v>#N/A</v>
      </c>
      <c r="K518" s="9" t="e">
        <f>MATCH($A518, 'Spells By School'!B:B, 0)</f>
        <v>#N/A</v>
      </c>
      <c r="L518" s="9" t="e">
        <f>MATCH($A518, 'Spells By School'!C:C, 0)</f>
        <v>#N/A</v>
      </c>
      <c r="M518" s="9">
        <f>MATCH($A518, 'Spells By School'!D:D, 0)</f>
        <v>71</v>
      </c>
      <c r="N518" s="9" t="e">
        <f>MATCH($A518, 'Spells By School'!E:E, 0)</f>
        <v>#N/A</v>
      </c>
      <c r="O518" s="9" t="e">
        <f>MATCH($A518, 'Spells By School'!F:F, 0)</f>
        <v>#N/A</v>
      </c>
      <c r="P518" s="9" t="e">
        <f ca="1">MATCH($A518, 'Spells By School'!G:G, 0)</f>
        <v>#N/A</v>
      </c>
      <c r="Q518" s="9" t="e">
        <f>MATCH($A518, 'Spells By School'!H:H, 0)</f>
        <v>#N/A</v>
      </c>
      <c r="R518" s="9" t="e">
        <f>MATCH($A518, 'Spells By School'!I:I, 0)</f>
        <v>#N/A</v>
      </c>
      <c r="S518" s="9" t="str">
        <f>IF(ISNA($J518), IF(ISNA($K518), IF(ISNA($L518), IF(ISNA($M518), IF(ISNA($N518), IF(ISNA($O518), IF(ISNA($P518), IF(ISNA($Q518), IF(ISNA($R518), "###error###", R$1),Q$1),P$1),O$1),N$1),M$1),L$1),K$1),J$1)</f>
        <v>Transmutation</v>
      </c>
      <c r="T518" s="9" t="str">
        <f>IF(ISNA($J518), IF(ISNA($K518), IF(ISNA($L518), IF(ISNA($M518), IF(ISNA($N518), IF(ISNA($O518), IF(ISNA($P518), IF(ISNA($Q518), IF(ISNA($R518), "###error###", "WM"),"IL"),"NE"),"EN"),"EV"),"TR"),"DI"),"CO"),"AB")</f>
        <v>TR</v>
      </c>
      <c r="U518" s="9">
        <f>IF(ISNA($J518), IF(ISNA($K518), IF(ISNA($L518), IF(ISNA($M518), IF(ISNA($N518), IF(ISNA($O518), IF(ISNA($P518), IF(ISNA($Q518), IF(ISNA($R518), "###error###", MATCH(A518, 'Wand Mapping'!J:J,0)),MATCH(A518, 'Wand Mapping'!I:I,0)),MATCH(A518, 'Wand Mapping'!H:H,0)),MATCH(A518, 'Wand Mapping'!G:G,0)),MATCH(A518, 'Wand Mapping'!F:F,0)),MATCH(A518, 'Wand Mapping'!E:E,0)),MATCH(A518, 'Wand Mapping'!D:D,0)),MATCH(A518, 'Wand Mapping'!C:C,0)),MATCH(A518, 'Wand Mapping'!B:B,0))</f>
        <v>34</v>
      </c>
      <c r="V518" s="9" t="str">
        <f>INDEX('Wand Mapping'!K:K, U518)</f>
        <v>wand_ai_320</v>
      </c>
      <c r="W518" s="9" t="str">
        <f>_xlfn.CONCAT(V518, "_", T518)</f>
        <v>wand_ai_320_TR</v>
      </c>
      <c r="Z518" s="9" t="str">
        <f>IF(ISBLANK(X518), W518, X518)</f>
        <v>wand_ai_320_TR</v>
      </c>
    </row>
    <row r="519" spans="1:26">
      <c r="A519" s="9" t="s">
        <v>136</v>
      </c>
      <c r="B519" s="9" t="s">
        <v>1813</v>
      </c>
      <c r="C519" s="9">
        <v>9</v>
      </c>
      <c r="D519" s="9">
        <v>18</v>
      </c>
      <c r="E519" s="9" t="str">
        <f>_xlfn.CONCAT(B519, RIGHT(_xlfn.CONCAT("0", D519), 2))</f>
        <v>BZ-RZ18</v>
      </c>
      <c r="F519" s="9" t="s">
        <v>1664</v>
      </c>
      <c r="G519" s="9" t="s">
        <v>655</v>
      </c>
      <c r="H519" s="9" t="s">
        <v>654</v>
      </c>
      <c r="I519" s="9" t="s">
        <v>653</v>
      </c>
      <c r="J519" s="9" t="e">
        <f>MATCH($A519, 'Spells By School'!A:A, 0)</f>
        <v>#N/A</v>
      </c>
      <c r="K519" s="9" t="e">
        <f>MATCH($A519, 'Spells By School'!B:B, 0)</f>
        <v>#N/A</v>
      </c>
      <c r="L519" s="9" t="e">
        <f>MATCH($A519, 'Spells By School'!C:C, 0)</f>
        <v>#N/A</v>
      </c>
      <c r="M519" s="9">
        <f>MATCH($A519, 'Spells By School'!D:D, 0)</f>
        <v>83</v>
      </c>
      <c r="N519" s="9" t="e">
        <f>MATCH($A519, 'Spells By School'!E:E, 0)</f>
        <v>#N/A</v>
      </c>
      <c r="O519" s="9" t="e">
        <f>MATCH($A519, 'Spells By School'!F:F, 0)</f>
        <v>#N/A</v>
      </c>
      <c r="P519" s="9" t="e">
        <f ca="1">MATCH($A519, 'Spells By School'!G:G, 0)</f>
        <v>#N/A</v>
      </c>
      <c r="Q519" s="9" t="e">
        <f>MATCH($A519, 'Spells By School'!H:H, 0)</f>
        <v>#N/A</v>
      </c>
      <c r="R519" s="9" t="e">
        <f>MATCH($A519, 'Spells By School'!I:I, 0)</f>
        <v>#N/A</v>
      </c>
      <c r="S519" s="9" t="str">
        <f>IF(ISNA($J519), IF(ISNA($K519), IF(ISNA($L519), IF(ISNA($M519), IF(ISNA($N519), IF(ISNA($O519), IF(ISNA($P519), IF(ISNA($Q519), IF(ISNA($R519), "###error###", R$1),Q$1),P$1),O$1),N$1),M$1),L$1),K$1),J$1)</f>
        <v>Transmutation</v>
      </c>
      <c r="T519" s="9" t="str">
        <f>IF(ISNA($J519), IF(ISNA($K519), IF(ISNA($L519), IF(ISNA($M519), IF(ISNA($N519), IF(ISNA($O519), IF(ISNA($P519), IF(ISNA($Q519), IF(ISNA($R519), "###error###", "WM"),"IL"),"NE"),"EN"),"EV"),"TR"),"DI"),"CO"),"AB")</f>
        <v>TR</v>
      </c>
      <c r="U519" s="9">
        <f>IF(ISNA($J519), IF(ISNA($K519), IF(ISNA($L519), IF(ISNA($M519), IF(ISNA($N519), IF(ISNA($O519), IF(ISNA($P519), IF(ISNA($Q519), IF(ISNA($R519), "###error###", MATCH(A519, 'Wand Mapping'!J:J,0)),MATCH(A519, 'Wand Mapping'!I:I,0)),MATCH(A519, 'Wand Mapping'!H:H,0)),MATCH(A519, 'Wand Mapping'!G:G,0)),MATCH(A519, 'Wand Mapping'!F:F,0)),MATCH(A519, 'Wand Mapping'!E:E,0)),MATCH(A519, 'Wand Mapping'!D:D,0)),MATCH(A519, 'Wand Mapping'!C:C,0)),MATCH(A519, 'Wand Mapping'!B:B,0))</f>
        <v>24</v>
      </c>
      <c r="V519" s="9" t="str">
        <f>INDEX('Wand Mapping'!K:K, U519)</f>
        <v>wand_ai_220</v>
      </c>
      <c r="W519" s="9" t="str">
        <f>_xlfn.CONCAT(V519, "_", T519)</f>
        <v>wand_ai_220_TR</v>
      </c>
      <c r="Z519" s="9" t="str">
        <f>IF(ISBLANK(X519), W519, X519)</f>
        <v>wand_ai_220_TR</v>
      </c>
    </row>
    <row r="520" spans="1:26">
      <c r="A520" s="9" t="s">
        <v>548</v>
      </c>
      <c r="B520" s="9" t="s">
        <v>1814</v>
      </c>
      <c r="C520" s="9">
        <v>10</v>
      </c>
      <c r="D520" s="9">
        <v>18</v>
      </c>
      <c r="E520" s="9" t="str">
        <f>_xlfn.CONCAT(B520, RIGHT(_xlfn.CONCAT("0", D520), 2))</f>
        <v>BZ-S018</v>
      </c>
      <c r="F520" s="9" t="s">
        <v>1665</v>
      </c>
      <c r="G520" s="9" t="s">
        <v>655</v>
      </c>
      <c r="H520" s="9" t="s">
        <v>654</v>
      </c>
      <c r="I520" s="9" t="s">
        <v>653</v>
      </c>
      <c r="J520" s="9" t="e">
        <f>MATCH($A520, 'Spells By School'!A:A, 0)</f>
        <v>#N/A</v>
      </c>
      <c r="K520" s="9" t="e">
        <f>MATCH($A520, 'Spells By School'!B:B, 0)</f>
        <v>#N/A</v>
      </c>
      <c r="L520" s="9" t="e">
        <f>MATCH($A520, 'Spells By School'!C:C, 0)</f>
        <v>#N/A</v>
      </c>
      <c r="M520" s="9" t="e">
        <f>MATCH($A520, 'Spells By School'!D:D, 0)</f>
        <v>#N/A</v>
      </c>
      <c r="N520" s="9" t="e">
        <f>MATCH($A520, 'Spells By School'!E:E, 0)</f>
        <v>#N/A</v>
      </c>
      <c r="O520" s="9" t="e">
        <f>MATCH($A520, 'Spells By School'!F:F, 0)</f>
        <v>#N/A</v>
      </c>
      <c r="P520" s="9">
        <f ca="1">MATCH($A520, 'Spells By School'!G:G, 0)</f>
        <v>16</v>
      </c>
      <c r="Q520" s="9" t="e">
        <f>MATCH($A520, 'Spells By School'!H:H, 0)</f>
        <v>#N/A</v>
      </c>
      <c r="R520" s="9" t="e">
        <f>MATCH($A520, 'Spells By School'!I:I, 0)</f>
        <v>#N/A</v>
      </c>
      <c r="S520" s="9" t="str">
        <f ca="1">IF(ISNA($J520), IF(ISNA($K520), IF(ISNA($L520), IF(ISNA($M520), IF(ISNA($N520), IF(ISNA($O520), IF(ISNA($P520), IF(ISNA($Q520), IF(ISNA($R520), "###error###", R$1),Q$1),P$1),O$1),N$1),M$1),L$1),K$1),J$1)</f>
        <v>Necromancy</v>
      </c>
      <c r="T520" s="9" t="str">
        <f ca="1">IF(ISNA($J520), IF(ISNA($K520), IF(ISNA($L520), IF(ISNA($M520), IF(ISNA($N520), IF(ISNA($O520), IF(ISNA($P520), IF(ISNA($Q520), IF(ISNA($R520), "###error###", "WM"),"IL"),"NE"),"EN"),"EV"),"TR"),"DI"),"CO"),"AB")</f>
        <v>NE</v>
      </c>
      <c r="U520" s="9">
        <f ca="1">IF(ISNA($J520), IF(ISNA($K520), IF(ISNA($L520), IF(ISNA($M520), IF(ISNA($N520), IF(ISNA($O520), IF(ISNA($P520), IF(ISNA($Q520), IF(ISNA($R520), "###error###", MATCH(A520, 'Wand Mapping'!J:J,0)),MATCH(A520, 'Wand Mapping'!I:I,0)),MATCH(A520, 'Wand Mapping'!H:H,0)),MATCH(A520, 'Wand Mapping'!G:G,0)),MATCH(A520, 'Wand Mapping'!F:F,0)),MATCH(A520, 'Wand Mapping'!E:E,0)),MATCH(A520, 'Wand Mapping'!D:D,0)),MATCH(A520, 'Wand Mapping'!C:C,0)),MATCH(A520, 'Wand Mapping'!B:B,0))</f>
        <v>87</v>
      </c>
      <c r="V520" s="9" t="str">
        <f ca="1">INDEX('Wand Mapping'!K:K, U520)</f>
        <v>wand_ai_850</v>
      </c>
      <c r="W520" s="9" t="str">
        <f ca="1">_xlfn.CONCAT(V520, "_", T520)</f>
        <v>wand_ai_850_NE</v>
      </c>
      <c r="Z520" s="9" t="str">
        <f ca="1">IF(ISBLANK(X520), W520, X520)</f>
        <v>wand_ai_850_NE</v>
      </c>
    </row>
    <row r="521" spans="1:26">
      <c r="A521" s="21" t="s">
        <v>555</v>
      </c>
      <c r="B521" s="9" t="s">
        <v>1817</v>
      </c>
      <c r="C521" s="9">
        <v>5</v>
      </c>
      <c r="D521" s="9">
        <v>9</v>
      </c>
      <c r="E521" s="9" t="str">
        <f>_xlfn.CONCAT(B521, RIGHT(_xlfn.CONCAT("0", D521), 2))</f>
        <v>BZ-S309</v>
      </c>
      <c r="F521" s="9" t="s">
        <v>1669</v>
      </c>
      <c r="G521" s="9" t="s">
        <v>655</v>
      </c>
      <c r="H521" s="9" t="s">
        <v>654</v>
      </c>
      <c r="I521" s="9" t="s">
        <v>1668</v>
      </c>
      <c r="J521" s="9" t="e">
        <f>MATCH($A521, 'Spells By School'!A:A, 0)</f>
        <v>#N/A</v>
      </c>
      <c r="K521" s="9" t="e">
        <f>MATCH($A521, 'Spells By School'!B:B, 0)</f>
        <v>#N/A</v>
      </c>
      <c r="L521" s="9" t="e">
        <f>MATCH($A521, 'Spells By School'!C:C, 0)</f>
        <v>#N/A</v>
      </c>
      <c r="M521" s="9" t="e">
        <f>MATCH($A521, 'Spells By School'!D:D, 0)</f>
        <v>#N/A</v>
      </c>
      <c r="N521" s="9" t="e">
        <f>MATCH($A521, 'Spells By School'!E:E, 0)</f>
        <v>#N/A</v>
      </c>
      <c r="O521" s="9">
        <f>MATCH($A521, 'Spells By School'!F:F, 0)</f>
        <v>12</v>
      </c>
      <c r="P521" s="9" t="e">
        <f ca="1">MATCH($A521, 'Spells By School'!G:G, 0)</f>
        <v>#N/A</v>
      </c>
      <c r="Q521" s="9" t="e">
        <f>MATCH($A521, 'Spells By School'!H:H, 0)</f>
        <v>#N/A</v>
      </c>
      <c r="R521" s="9" t="e">
        <f>MATCH($A521, 'Spells By School'!I:I, 0)</f>
        <v>#N/A</v>
      </c>
      <c r="S521" s="9" t="str">
        <f>IF(ISNA($J521), IF(ISNA($K521), IF(ISNA($L521), IF(ISNA($M521), IF(ISNA($N521), IF(ISNA($O521), IF(ISNA($P521), IF(ISNA($Q521), IF(ISNA($R521), "###error###", R$1),Q$1),P$1),O$1),N$1),M$1),L$1),K$1),J$1)</f>
        <v>Enchantment</v>
      </c>
      <c r="T521" s="9" t="str">
        <f>IF(ISNA($J521), IF(ISNA($K521), IF(ISNA($L521), IF(ISNA($M521), IF(ISNA($N521), IF(ISNA($O521), IF(ISNA($P521), IF(ISNA($Q521), IF(ISNA($R521), "###error###", "WM"),"IL"),"NE"),"EN"),"EV"),"TR"),"DI"),"CO"),"AB")</f>
        <v>EN</v>
      </c>
      <c r="U521" s="9">
        <f>IF(ISNA($J521), IF(ISNA($K521), IF(ISNA($L521), IF(ISNA($M521), IF(ISNA($N521), IF(ISNA($O521), IF(ISNA($P521), IF(ISNA($Q521), IF(ISNA($R521), "###error###", MATCH(A521, 'Wand Mapping'!J:J,0)),MATCH(A521, 'Wand Mapping'!I:I,0)),MATCH(A521, 'Wand Mapping'!H:H,0)),MATCH(A521, 'Wand Mapping'!G:G,0)),MATCH(A521, 'Wand Mapping'!F:F,0)),MATCH(A521, 'Wand Mapping'!E:E,0)),MATCH(A521, 'Wand Mapping'!D:D,0)),MATCH(A521, 'Wand Mapping'!C:C,0)),MATCH(A521, 'Wand Mapping'!B:B,0))</f>
        <v>88</v>
      </c>
      <c r="V521" s="9" t="str">
        <f>INDEX('Wand Mapping'!K:K, U521)</f>
        <v>wand_ai_860</v>
      </c>
      <c r="W521" s="9" t="str">
        <f>_xlfn.CONCAT(V521, "_", T521)</f>
        <v>wand_ai_860_EN</v>
      </c>
      <c r="Z521" s="9" t="str">
        <f>IF(ISBLANK(X521), W521, X521)</f>
        <v>wand_ai_860_EN</v>
      </c>
    </row>
    <row r="522" spans="1:26">
      <c r="A522" s="49" t="s">
        <v>408</v>
      </c>
      <c r="B522" s="9" t="s">
        <v>1818</v>
      </c>
      <c r="C522" s="9">
        <v>5</v>
      </c>
      <c r="D522" s="9">
        <v>9</v>
      </c>
      <c r="E522" s="9" t="str">
        <f>_xlfn.CONCAT(B522, RIGHT(_xlfn.CONCAT("0", D522), 2))</f>
        <v>BZ-S409</v>
      </c>
      <c r="F522" s="9" t="s">
        <v>1670</v>
      </c>
      <c r="G522" s="9" t="s">
        <v>655</v>
      </c>
      <c r="H522" s="9" t="s">
        <v>654</v>
      </c>
      <c r="I522" s="9" t="s">
        <v>1668</v>
      </c>
      <c r="J522" s="9">
        <f>MATCH($A522, 'Spells By School'!A:A, 0)</f>
        <v>82</v>
      </c>
      <c r="K522" s="9" t="e">
        <f>MATCH($A522, 'Spells By School'!B:B, 0)</f>
        <v>#N/A</v>
      </c>
      <c r="L522" s="9" t="e">
        <f>MATCH($A522, 'Spells By School'!C:C, 0)</f>
        <v>#N/A</v>
      </c>
      <c r="M522" s="9" t="e">
        <f>MATCH($A522, 'Spells By School'!D:D, 0)</f>
        <v>#N/A</v>
      </c>
      <c r="N522" s="9" t="e">
        <f>MATCH($A522, 'Spells By School'!E:E, 0)</f>
        <v>#N/A</v>
      </c>
      <c r="O522" s="9" t="e">
        <f>MATCH($A522, 'Spells By School'!F:F, 0)</f>
        <v>#N/A</v>
      </c>
      <c r="P522" s="9" t="e">
        <f ca="1">MATCH($A522, 'Spells By School'!G:G, 0)</f>
        <v>#N/A</v>
      </c>
      <c r="Q522" s="9" t="e">
        <f>MATCH($A522, 'Spells By School'!H:H, 0)</f>
        <v>#N/A</v>
      </c>
      <c r="R522" s="9" t="e">
        <f>MATCH($A522, 'Spells By School'!I:I, 0)</f>
        <v>#N/A</v>
      </c>
      <c r="S522" s="9" t="str">
        <f>IF(ISNA($J522), IF(ISNA($K522), IF(ISNA($L522), IF(ISNA($M522), IF(ISNA($N522), IF(ISNA($O522), IF(ISNA($P522), IF(ISNA($Q522), IF(ISNA($R522), "###error###", R$1),Q$1),P$1),O$1),N$1),M$1),L$1),K$1),J$1)</f>
        <v>Abjuration</v>
      </c>
      <c r="T522" s="9" t="str">
        <f>IF(ISNA($J522), IF(ISNA($K522), IF(ISNA($L522), IF(ISNA($M522), IF(ISNA($N522), IF(ISNA($O522), IF(ISNA($P522), IF(ISNA($Q522), IF(ISNA($R522), "###error###", "WM"),"IL"),"NE"),"EN"),"EV"),"TR"),"DI"),"CO"),"AB")</f>
        <v>AB</v>
      </c>
      <c r="U522" s="9">
        <f>IF(ISNA($J522), IF(ISNA($K522), IF(ISNA($L522), IF(ISNA($M522), IF(ISNA($N522), IF(ISNA($O522), IF(ISNA($P522), IF(ISNA($Q522), IF(ISNA($R522), "###error###", MATCH(A522, 'Wand Mapping'!J:J,0)),MATCH(A522, 'Wand Mapping'!I:I,0)),MATCH(A522, 'Wand Mapping'!H:H,0)),MATCH(A522, 'Wand Mapping'!G:G,0)),MATCH(A522, 'Wand Mapping'!F:F,0)),MATCH(A522, 'Wand Mapping'!E:E,0)),MATCH(A522, 'Wand Mapping'!D:D,0)),MATCH(A522, 'Wand Mapping'!C:C,0)),MATCH(A522, 'Wand Mapping'!B:B,0))</f>
        <v>67</v>
      </c>
      <c r="V522" s="9" t="str">
        <f>INDEX('Wand Mapping'!K:K, U522)</f>
        <v>wand_ai_650</v>
      </c>
      <c r="W522" s="9" t="str">
        <f>_xlfn.CONCAT(V522, "_", T522)</f>
        <v>wand_ai_650_AB</v>
      </c>
      <c r="Z522" s="9" t="str">
        <f>IF(ISBLANK(X522), W522, X522)</f>
        <v>wand_ai_650_AB</v>
      </c>
    </row>
    <row r="523" spans="1:26">
      <c r="A523" s="9" t="s">
        <v>398</v>
      </c>
      <c r="B523" s="9" t="s">
        <v>1819</v>
      </c>
      <c r="C523" s="9">
        <v>5</v>
      </c>
      <c r="D523" s="9">
        <v>9</v>
      </c>
      <c r="E523" s="9" t="str">
        <f>_xlfn.CONCAT(B523, RIGHT(_xlfn.CONCAT("0", D523), 2))</f>
        <v>BZ-S509</v>
      </c>
      <c r="F523" s="9" t="s">
        <v>1671</v>
      </c>
      <c r="G523" s="9" t="s">
        <v>655</v>
      </c>
      <c r="H523" s="9" t="s">
        <v>654</v>
      </c>
      <c r="I523" s="9" t="s">
        <v>1668</v>
      </c>
      <c r="J523" s="9" t="e">
        <f>MATCH($A523, 'Spells By School'!A:A, 0)</f>
        <v>#N/A</v>
      </c>
      <c r="K523" s="9" t="e">
        <f>MATCH($A523, 'Spells By School'!B:B, 0)</f>
        <v>#N/A</v>
      </c>
      <c r="L523" s="9" t="e">
        <f>MATCH($A523, 'Spells By School'!C:C, 0)</f>
        <v>#N/A</v>
      </c>
      <c r="M523" s="9">
        <f>MATCH($A523, 'Spells By School'!D:D, 0)</f>
        <v>55</v>
      </c>
      <c r="N523" s="9" t="e">
        <f>MATCH($A523, 'Spells By School'!E:E, 0)</f>
        <v>#N/A</v>
      </c>
      <c r="O523" s="9" t="e">
        <f>MATCH($A523, 'Spells By School'!F:F, 0)</f>
        <v>#N/A</v>
      </c>
      <c r="P523" s="9" t="e">
        <f ca="1">MATCH($A523, 'Spells By School'!G:G, 0)</f>
        <v>#N/A</v>
      </c>
      <c r="Q523" s="9" t="e">
        <f>MATCH($A523, 'Spells By School'!H:H, 0)</f>
        <v>#N/A</v>
      </c>
      <c r="R523" s="9" t="e">
        <f>MATCH($A523, 'Spells By School'!I:I, 0)</f>
        <v>#N/A</v>
      </c>
      <c r="S523" s="9" t="str">
        <f>IF(ISNA($J523), IF(ISNA($K523), IF(ISNA($L523), IF(ISNA($M523), IF(ISNA($N523), IF(ISNA($O523), IF(ISNA($P523), IF(ISNA($Q523), IF(ISNA($R523), "###error###", R$1),Q$1),P$1),O$1),N$1),M$1),L$1),K$1),J$1)</f>
        <v>Transmutation</v>
      </c>
      <c r="T523" s="9" t="str">
        <f>IF(ISNA($J523), IF(ISNA($K523), IF(ISNA($L523), IF(ISNA($M523), IF(ISNA($N523), IF(ISNA($O523), IF(ISNA($P523), IF(ISNA($Q523), IF(ISNA($R523), "###error###", "WM"),"IL"),"NE"),"EN"),"EV"),"TR"),"DI"),"CO"),"AB")</f>
        <v>TR</v>
      </c>
      <c r="U523" s="9">
        <f>IF(ISNA($J523), IF(ISNA($K523), IF(ISNA($L523), IF(ISNA($M523), IF(ISNA($N523), IF(ISNA($O523), IF(ISNA($P523), IF(ISNA($Q523), IF(ISNA($R523), "###error###", MATCH(A523, 'Wand Mapping'!J:J,0)),MATCH(A523, 'Wand Mapping'!I:I,0)),MATCH(A523, 'Wand Mapping'!H:H,0)),MATCH(A523, 'Wand Mapping'!G:G,0)),MATCH(A523, 'Wand Mapping'!F:F,0)),MATCH(A523, 'Wand Mapping'!E:E,0)),MATCH(A523, 'Wand Mapping'!D:D,0)),MATCH(A523, 'Wand Mapping'!C:C,0)),MATCH(A523, 'Wand Mapping'!B:B,0))</f>
        <v>65</v>
      </c>
      <c r="V523" s="9" t="str">
        <f>INDEX('Wand Mapping'!K:K, U523)</f>
        <v>wand_ai_630</v>
      </c>
      <c r="W523" s="9" t="str">
        <f>_xlfn.CONCAT(V523, "_", T523)</f>
        <v>wand_ai_630_TR</v>
      </c>
      <c r="Z523" s="9" t="str">
        <f>IF(ISBLANK(X523), W523, X523)</f>
        <v>wand_ai_630_TR</v>
      </c>
    </row>
    <row r="524" spans="1:26">
      <c r="A524" s="9" t="s">
        <v>596</v>
      </c>
      <c r="B524" s="9" t="s">
        <v>1822</v>
      </c>
      <c r="C524" s="9">
        <v>5</v>
      </c>
      <c r="D524" s="9">
        <v>9</v>
      </c>
      <c r="E524" s="9" t="str">
        <f>_xlfn.CONCAT(B524, RIGHT(_xlfn.CONCAT("0", D524), 2))</f>
        <v>BZ-S809</v>
      </c>
      <c r="F524" s="9" t="s">
        <v>1674</v>
      </c>
      <c r="G524" s="9" t="s">
        <v>655</v>
      </c>
      <c r="H524" s="9" t="s">
        <v>654</v>
      </c>
      <c r="I524" s="9" t="s">
        <v>1668</v>
      </c>
      <c r="J524" s="9" t="e">
        <f>MATCH($A524, 'Spells By School'!A:A, 0)</f>
        <v>#N/A</v>
      </c>
      <c r="K524" s="9" t="e">
        <f>MATCH($A524, 'Spells By School'!B:B, 0)</f>
        <v>#N/A</v>
      </c>
      <c r="L524" s="9" t="e">
        <f>MATCH($A524, 'Spells By School'!C:C, 0)</f>
        <v>#N/A</v>
      </c>
      <c r="M524" s="9">
        <f>MATCH($A524, 'Spells By School'!D:D, 0)</f>
        <v>5</v>
      </c>
      <c r="N524" s="9" t="e">
        <f>MATCH($A524, 'Spells By School'!E:E, 0)</f>
        <v>#N/A</v>
      </c>
      <c r="O524" s="9" t="e">
        <f>MATCH($A524, 'Spells By School'!F:F, 0)</f>
        <v>#N/A</v>
      </c>
      <c r="P524" s="9" t="e">
        <f ca="1">MATCH($A524, 'Spells By School'!G:G, 0)</f>
        <v>#N/A</v>
      </c>
      <c r="Q524" s="9" t="e">
        <f>MATCH($A524, 'Spells By School'!H:H, 0)</f>
        <v>#N/A</v>
      </c>
      <c r="R524" s="9" t="e">
        <f>MATCH($A524, 'Spells By School'!I:I, 0)</f>
        <v>#N/A</v>
      </c>
      <c r="S524" s="9" t="str">
        <f>IF(ISNA($J524), IF(ISNA($K524), IF(ISNA($L524), IF(ISNA($M524), IF(ISNA($N524), IF(ISNA($O524), IF(ISNA($P524), IF(ISNA($Q524), IF(ISNA($R524), "###error###", R$1),Q$1),P$1),O$1),N$1),M$1),L$1),K$1),J$1)</f>
        <v>Transmutation</v>
      </c>
      <c r="T524" s="9" t="str">
        <f>IF(ISNA($J524), IF(ISNA($K524), IF(ISNA($L524), IF(ISNA($M524), IF(ISNA($N524), IF(ISNA($O524), IF(ISNA($P524), IF(ISNA($Q524), IF(ISNA($R524), "###error###", "WM"),"IL"),"NE"),"EN"),"EV"),"TR"),"DI"),"CO"),"AB")</f>
        <v>TR</v>
      </c>
      <c r="U524" s="9">
        <f>IF(ISNA($J524), IF(ISNA($K524), IF(ISNA($L524), IF(ISNA($M524), IF(ISNA($N524), IF(ISNA($O524), IF(ISNA($P524), IF(ISNA($Q524), IF(ISNA($R524), "###error###", MATCH(A524, 'Wand Mapping'!J:J,0)),MATCH(A524, 'Wand Mapping'!I:I,0)),MATCH(A524, 'Wand Mapping'!H:H,0)),MATCH(A524, 'Wand Mapping'!G:G,0)),MATCH(A524, 'Wand Mapping'!F:F,0)),MATCH(A524, 'Wand Mapping'!E:E,0)),MATCH(A524, 'Wand Mapping'!D:D,0)),MATCH(A524, 'Wand Mapping'!C:C,0)),MATCH(A524, 'Wand Mapping'!B:B,0))</f>
        <v>95</v>
      </c>
      <c r="V524" s="9" t="str">
        <f>INDEX('Wand Mapping'!K:K, U524)</f>
        <v>wand_ai_930</v>
      </c>
      <c r="W524" s="9" t="str">
        <f>_xlfn.CONCAT(V524, "_", T524)</f>
        <v>wand_ai_930_TR</v>
      </c>
      <c r="Z524" s="9" t="str">
        <f>IF(ISBLANK(X524), W524, X524)</f>
        <v>wand_ai_930_TR</v>
      </c>
    </row>
    <row r="525" spans="1:26">
      <c r="A525" s="9" t="s">
        <v>354</v>
      </c>
      <c r="B525" s="9" t="s">
        <v>1823</v>
      </c>
      <c r="C525" s="9">
        <v>6</v>
      </c>
      <c r="D525" s="9">
        <v>12</v>
      </c>
      <c r="E525" s="9" t="str">
        <f>_xlfn.CONCAT(B525, RIGHT(_xlfn.CONCAT("0", D525), 2))</f>
        <v>BZ-S912</v>
      </c>
      <c r="F525" s="9" t="s">
        <v>1675</v>
      </c>
      <c r="G525" s="9" t="s">
        <v>655</v>
      </c>
      <c r="H525" s="9" t="s">
        <v>654</v>
      </c>
      <c r="I525" s="9" t="s">
        <v>1668</v>
      </c>
      <c r="J525" s="9" t="e">
        <f>MATCH($A525, 'Spells By School'!A:A, 0)</f>
        <v>#N/A</v>
      </c>
      <c r="K525" s="9" t="e">
        <f>MATCH($A525, 'Spells By School'!B:B, 0)</f>
        <v>#N/A</v>
      </c>
      <c r="L525" s="9" t="e">
        <f>MATCH($A525, 'Spells By School'!C:C, 0)</f>
        <v>#N/A</v>
      </c>
      <c r="M525" s="9" t="e">
        <f>MATCH($A525, 'Spells By School'!D:D, 0)</f>
        <v>#N/A</v>
      </c>
      <c r="N525" s="9" t="e">
        <f>MATCH($A525, 'Spells By School'!E:E, 0)</f>
        <v>#N/A</v>
      </c>
      <c r="O525" s="9" t="e">
        <f>MATCH($A525, 'Spells By School'!F:F, 0)</f>
        <v>#N/A</v>
      </c>
      <c r="P525" s="9">
        <f ca="1">MATCH($A525, 'Spells By School'!G:G, 0)</f>
        <v>63</v>
      </c>
      <c r="Q525" s="9" t="e">
        <f>MATCH($A525, 'Spells By School'!H:H, 0)</f>
        <v>#N/A</v>
      </c>
      <c r="R525" s="9" t="e">
        <f>MATCH($A525, 'Spells By School'!I:I, 0)</f>
        <v>#N/A</v>
      </c>
      <c r="S525" s="9" t="str">
        <f ca="1">IF(ISNA($J525), IF(ISNA($K525), IF(ISNA($L525), IF(ISNA($M525), IF(ISNA($N525), IF(ISNA($O525), IF(ISNA($P525), IF(ISNA($Q525), IF(ISNA($R525), "###error###", R$1),Q$1),P$1),O$1),N$1),M$1),L$1),K$1),J$1)</f>
        <v>Necromancy</v>
      </c>
      <c r="T525" s="9" t="str">
        <f ca="1">IF(ISNA($J525), IF(ISNA($K525), IF(ISNA($L525), IF(ISNA($M525), IF(ISNA($N525), IF(ISNA($O525), IF(ISNA($P525), IF(ISNA($Q525), IF(ISNA($R525), "###error###", "WM"),"IL"),"NE"),"EN"),"EV"),"TR"),"DI"),"CO"),"AB")</f>
        <v>NE</v>
      </c>
      <c r="U525" s="9">
        <f ca="1">IF(ISNA($J525), IF(ISNA($K525), IF(ISNA($L525), IF(ISNA($M525), IF(ISNA($N525), IF(ISNA($O525), IF(ISNA($P525), IF(ISNA($Q525), IF(ISNA($R525), "###error###", MATCH(A525, 'Wand Mapping'!J:J,0)),MATCH(A525, 'Wand Mapping'!I:I,0)),MATCH(A525, 'Wand Mapping'!H:H,0)),MATCH(A525, 'Wand Mapping'!G:G,0)),MATCH(A525, 'Wand Mapping'!F:F,0)),MATCH(A525, 'Wand Mapping'!E:E,0)),MATCH(A525, 'Wand Mapping'!D:D,0)),MATCH(A525, 'Wand Mapping'!C:C,0)),MATCH(A525, 'Wand Mapping'!B:B,0))</f>
        <v>58</v>
      </c>
      <c r="V525" s="9" t="str">
        <f ca="1">INDEX('Wand Mapping'!K:K, U525)</f>
        <v>wand_ai_560</v>
      </c>
      <c r="W525" s="9" t="str">
        <f ca="1">_xlfn.CONCAT(V525, "_", T525)</f>
        <v>wand_ai_560_NE</v>
      </c>
      <c r="Z525" s="9" t="str">
        <f ca="1">IF(ISBLANK(X525), W525, X525)</f>
        <v>wand_ai_560_NE</v>
      </c>
    </row>
    <row r="526" spans="1:26">
      <c r="A526" s="9" t="s">
        <v>480</v>
      </c>
      <c r="B526" s="9" t="s">
        <v>1824</v>
      </c>
      <c r="C526" s="9">
        <v>6</v>
      </c>
      <c r="D526" s="9">
        <v>12</v>
      </c>
      <c r="E526" s="9" t="str">
        <f>_xlfn.CONCAT(B526, RIGHT(_xlfn.CONCAT("0", D526), 2))</f>
        <v>BZ-SA12</v>
      </c>
      <c r="F526" s="9" t="s">
        <v>1676</v>
      </c>
      <c r="G526" s="9" t="s">
        <v>655</v>
      </c>
      <c r="H526" s="9" t="s">
        <v>654</v>
      </c>
      <c r="I526" s="9" t="s">
        <v>1668</v>
      </c>
      <c r="J526" s="9" t="e">
        <f>MATCH($A526, 'Spells By School'!A:A, 0)</f>
        <v>#N/A</v>
      </c>
      <c r="K526" s="9">
        <f>MATCH($A526, 'Spells By School'!B:B, 0)</f>
        <v>22</v>
      </c>
      <c r="L526" s="9" t="e">
        <f>MATCH($A526, 'Spells By School'!C:C, 0)</f>
        <v>#N/A</v>
      </c>
      <c r="M526" s="9" t="e">
        <f>MATCH($A526, 'Spells By School'!D:D, 0)</f>
        <v>#N/A</v>
      </c>
      <c r="N526" s="9" t="e">
        <f>MATCH($A526, 'Spells By School'!E:E, 0)</f>
        <v>#N/A</v>
      </c>
      <c r="O526" s="9" t="e">
        <f>MATCH($A526, 'Spells By School'!F:F, 0)</f>
        <v>#N/A</v>
      </c>
      <c r="P526" s="9" t="e">
        <f ca="1">MATCH($A526, 'Spells By School'!G:G, 0)</f>
        <v>#N/A</v>
      </c>
      <c r="Q526" s="9" t="e">
        <f>MATCH($A526, 'Spells By School'!H:H, 0)</f>
        <v>#N/A</v>
      </c>
      <c r="R526" s="9" t="e">
        <f>MATCH($A526, 'Spells By School'!I:I, 0)</f>
        <v>#N/A</v>
      </c>
      <c r="S526" s="9" t="str">
        <f>IF(ISNA($J526), IF(ISNA($K526), IF(ISNA($L526), IF(ISNA($M526), IF(ISNA($N526), IF(ISNA($O526), IF(ISNA($P526), IF(ISNA($Q526), IF(ISNA($R526), "###error###", R$1),Q$1),P$1),O$1),N$1),M$1),L$1),K$1),J$1)</f>
        <v>Conjuration</v>
      </c>
      <c r="T526" s="9" t="str">
        <f>IF(ISNA($J526), IF(ISNA($K526), IF(ISNA($L526), IF(ISNA($M526), IF(ISNA($N526), IF(ISNA($O526), IF(ISNA($P526), IF(ISNA($Q526), IF(ISNA($R526), "###error###", "WM"),"IL"),"NE"),"EN"),"EV"),"TR"),"DI"),"CO"),"AB")</f>
        <v>CO</v>
      </c>
      <c r="U526" s="9">
        <f>IF(ISNA($J526), IF(ISNA($K526), IF(ISNA($L526), IF(ISNA($M526), IF(ISNA($N526), IF(ISNA($O526), IF(ISNA($P526), IF(ISNA($Q526), IF(ISNA($R526), "###error###", MATCH(A526, 'Wand Mapping'!J:J,0)),MATCH(A526, 'Wand Mapping'!I:I,0)),MATCH(A526, 'Wand Mapping'!H:H,0)),MATCH(A526, 'Wand Mapping'!G:G,0)),MATCH(A526, 'Wand Mapping'!F:F,0)),MATCH(A526, 'Wand Mapping'!E:E,0)),MATCH(A526, 'Wand Mapping'!D:D,0)),MATCH(A526, 'Wand Mapping'!C:C,0)),MATCH(A526, 'Wand Mapping'!B:B,0))</f>
        <v>78</v>
      </c>
      <c r="V526" s="9" t="str">
        <f>INDEX('Wand Mapping'!K:K, U526)</f>
        <v>wand_ai_760</v>
      </c>
      <c r="W526" s="9" t="str">
        <f>_xlfn.CONCAT(V526, "_", T526)</f>
        <v>wand_ai_760_CO</v>
      </c>
      <c r="Z526" s="9" t="str">
        <f>IF(ISBLANK(X526), W526, X526)</f>
        <v>wand_ai_760_CO</v>
      </c>
    </row>
    <row r="527" spans="1:26">
      <c r="A527" s="9" t="s">
        <v>231</v>
      </c>
      <c r="B527" s="9" t="s">
        <v>1825</v>
      </c>
      <c r="C527" s="9">
        <v>6</v>
      </c>
      <c r="D527" s="9">
        <v>12</v>
      </c>
      <c r="E527" s="9" t="str">
        <f>_xlfn.CONCAT(B527, RIGHT(_xlfn.CONCAT("0", D527), 2))</f>
        <v>BZ-SB12</v>
      </c>
      <c r="F527" s="9" t="s">
        <v>1677</v>
      </c>
      <c r="G527" s="9" t="s">
        <v>655</v>
      </c>
      <c r="H527" s="9" t="s">
        <v>654</v>
      </c>
      <c r="I527" s="9" t="s">
        <v>1668</v>
      </c>
      <c r="J527" s="9" t="e">
        <f>MATCH($A527, 'Spells By School'!A:A, 0)</f>
        <v>#N/A</v>
      </c>
      <c r="K527" s="9" t="e">
        <f>MATCH($A527, 'Spells By School'!B:B, 0)</f>
        <v>#N/A</v>
      </c>
      <c r="L527" s="9" t="e">
        <f>MATCH($A527, 'Spells By School'!C:C, 0)</f>
        <v>#N/A</v>
      </c>
      <c r="M527" s="9" t="e">
        <f>MATCH($A527, 'Spells By School'!D:D, 0)</f>
        <v>#N/A</v>
      </c>
      <c r="N527" s="9" t="e">
        <f>MATCH($A527, 'Spells By School'!E:E, 0)</f>
        <v>#N/A</v>
      </c>
      <c r="O527" s="9" t="e">
        <f>MATCH($A527, 'Spells By School'!F:F, 0)</f>
        <v>#N/A</v>
      </c>
      <c r="P527" s="9">
        <f ca="1">MATCH($A527, 'Spells By School'!G:G, 0)</f>
        <v>44</v>
      </c>
      <c r="Q527" s="9" t="e">
        <f>MATCH($A527, 'Spells By School'!H:H, 0)</f>
        <v>#N/A</v>
      </c>
      <c r="R527" s="9" t="e">
        <f>MATCH($A527, 'Spells By School'!I:I, 0)</f>
        <v>#N/A</v>
      </c>
      <c r="S527" s="9" t="str">
        <f ca="1">IF(ISNA($J527), IF(ISNA($K527), IF(ISNA($L527), IF(ISNA($M527), IF(ISNA($N527), IF(ISNA($O527), IF(ISNA($P527), IF(ISNA($Q527), IF(ISNA($R527), "###error###", R$1),Q$1),P$1),O$1),N$1),M$1),L$1),K$1),J$1)</f>
        <v>Necromancy</v>
      </c>
      <c r="T527" s="9" t="str">
        <f ca="1">IF(ISNA($J527), IF(ISNA($K527), IF(ISNA($L527), IF(ISNA($M527), IF(ISNA($N527), IF(ISNA($O527), IF(ISNA($P527), IF(ISNA($Q527), IF(ISNA($R527), "###error###", "WM"),"IL"),"NE"),"EN"),"EV"),"TR"),"DI"),"CO"),"AB")</f>
        <v>NE</v>
      </c>
      <c r="U527" s="9">
        <f ca="1">IF(ISNA($J527), IF(ISNA($K527), IF(ISNA($L527), IF(ISNA($M527), IF(ISNA($N527), IF(ISNA($O527), IF(ISNA($P527), IF(ISNA($Q527), IF(ISNA($R527), "###error###", MATCH(A527, 'Wand Mapping'!J:J,0)),MATCH(A527, 'Wand Mapping'!I:I,0)),MATCH(A527, 'Wand Mapping'!H:H,0)),MATCH(A527, 'Wand Mapping'!G:G,0)),MATCH(A527, 'Wand Mapping'!F:F,0)),MATCH(A527, 'Wand Mapping'!E:E,0)),MATCH(A527, 'Wand Mapping'!D:D,0)),MATCH(A527, 'Wand Mapping'!C:C,0)),MATCH(A527, 'Wand Mapping'!B:B,0))</f>
        <v>40</v>
      </c>
      <c r="V527" s="9" t="str">
        <f ca="1">INDEX('Wand Mapping'!K:K, U527)</f>
        <v>wand_ai_380</v>
      </c>
      <c r="W527" s="9" t="str">
        <f ca="1">_xlfn.CONCAT(V527, "_", T527)</f>
        <v>wand_ai_380_NE</v>
      </c>
      <c r="Z527" s="9" t="str">
        <f ca="1">IF(ISBLANK(X527), W527, X527)</f>
        <v>wand_ai_380_NE</v>
      </c>
    </row>
    <row r="528" spans="1:26">
      <c r="A528" s="9" t="s">
        <v>70</v>
      </c>
      <c r="B528" s="9" t="s">
        <v>1826</v>
      </c>
      <c r="C528" s="9">
        <v>6</v>
      </c>
      <c r="D528" s="9">
        <v>12</v>
      </c>
      <c r="E528" s="9" t="str">
        <f>_xlfn.CONCAT(B528, RIGHT(_xlfn.CONCAT("0", D528), 2))</f>
        <v>BZ-SC12</v>
      </c>
      <c r="F528" s="9" t="s">
        <v>1678</v>
      </c>
      <c r="G528" s="9" t="s">
        <v>655</v>
      </c>
      <c r="H528" s="9" t="s">
        <v>654</v>
      </c>
      <c r="I528" s="9" t="s">
        <v>1668</v>
      </c>
      <c r="J528" s="9" t="e">
        <f>MATCH($A528, 'Spells By School'!A:A, 0)</f>
        <v>#N/A</v>
      </c>
      <c r="K528" s="9" t="e">
        <f>MATCH($A528, 'Spells By School'!B:B, 0)</f>
        <v>#N/A</v>
      </c>
      <c r="L528" s="9" t="e">
        <f>MATCH($A528, 'Spells By School'!C:C, 0)</f>
        <v>#N/A</v>
      </c>
      <c r="M528" s="9">
        <f>MATCH($A528, 'Spells By School'!D:D, 0)</f>
        <v>35</v>
      </c>
      <c r="N528" s="9" t="e">
        <f>MATCH($A528, 'Spells By School'!E:E, 0)</f>
        <v>#N/A</v>
      </c>
      <c r="O528" s="9" t="e">
        <f>MATCH($A528, 'Spells By School'!F:F, 0)</f>
        <v>#N/A</v>
      </c>
      <c r="P528" s="9" t="e">
        <f ca="1">MATCH($A528, 'Spells By School'!G:G, 0)</f>
        <v>#N/A</v>
      </c>
      <c r="Q528" s="9" t="e">
        <f>MATCH($A528, 'Spells By School'!H:H, 0)</f>
        <v>#N/A</v>
      </c>
      <c r="R528" s="9" t="e">
        <f>MATCH($A528, 'Spells By School'!I:I, 0)</f>
        <v>#N/A</v>
      </c>
      <c r="S528" s="9" t="str">
        <f>IF(ISNA($J528), IF(ISNA($K528), IF(ISNA($L528), IF(ISNA($M528), IF(ISNA($N528), IF(ISNA($O528), IF(ISNA($P528), IF(ISNA($Q528), IF(ISNA($R528), "###error###", R$1),Q$1),P$1),O$1),N$1),M$1),L$1),K$1),J$1)</f>
        <v>Transmutation</v>
      </c>
      <c r="T528" s="9" t="str">
        <f>IF(ISNA($J528), IF(ISNA($K528), IF(ISNA($L528), IF(ISNA($M528), IF(ISNA($N528), IF(ISNA($O528), IF(ISNA($P528), IF(ISNA($Q528), IF(ISNA($R528), "###error###", "WM"),"IL"),"NE"),"EN"),"EV"),"TR"),"DI"),"CO"),"AB")</f>
        <v>TR</v>
      </c>
      <c r="U528" s="9">
        <f>IF(ISNA($J528), IF(ISNA($K528), IF(ISNA($L528), IF(ISNA($M528), IF(ISNA($N528), IF(ISNA($O528), IF(ISNA($P528), IF(ISNA($Q528), IF(ISNA($R528), "###error###", MATCH(A528, 'Wand Mapping'!J:J,0)),MATCH(A528, 'Wand Mapping'!I:I,0)),MATCH(A528, 'Wand Mapping'!H:H,0)),MATCH(A528, 'Wand Mapping'!G:G,0)),MATCH(A528, 'Wand Mapping'!F:F,0)),MATCH(A528, 'Wand Mapping'!E:E,0)),MATCH(A528, 'Wand Mapping'!D:D,0)),MATCH(A528, 'Wand Mapping'!C:C,0)),MATCH(A528, 'Wand Mapping'!B:B,0))</f>
        <v>13</v>
      </c>
      <c r="V528" s="9" t="str">
        <f>INDEX('Wand Mapping'!K:K, U528)</f>
        <v>wand_ai_110</v>
      </c>
      <c r="W528" s="9" t="str">
        <f>_xlfn.CONCAT(V528, "_", T528)</f>
        <v>wand_ai_110_TR</v>
      </c>
      <c r="Z528" s="9" t="str">
        <f>IF(ISBLANK(X528), W528, X528)</f>
        <v>wand_ai_110_TR</v>
      </c>
    </row>
    <row r="529" spans="1:26">
      <c r="A529" s="9" t="s">
        <v>266</v>
      </c>
      <c r="B529" s="9" t="s">
        <v>1827</v>
      </c>
      <c r="C529" s="9">
        <v>8</v>
      </c>
      <c r="D529" s="9">
        <v>16</v>
      </c>
      <c r="E529" s="9" t="str">
        <f>_xlfn.CONCAT(B529, RIGHT(_xlfn.CONCAT("0", D529), 2))</f>
        <v>BZ-SD16</v>
      </c>
      <c r="F529" s="9" t="s">
        <v>1679</v>
      </c>
      <c r="G529" s="9" t="s">
        <v>655</v>
      </c>
      <c r="H529" s="9" t="s">
        <v>654</v>
      </c>
      <c r="I529" s="9" t="s">
        <v>1668</v>
      </c>
      <c r="J529" s="9" t="e">
        <f>MATCH($A529, 'Spells By School'!A:A, 0)</f>
        <v>#N/A</v>
      </c>
      <c r="K529" s="9">
        <f>MATCH($A529, 'Spells By School'!B:B, 0)</f>
        <v>65</v>
      </c>
      <c r="L529" s="9" t="e">
        <f>MATCH($A529, 'Spells By School'!C:C, 0)</f>
        <v>#N/A</v>
      </c>
      <c r="M529" s="9" t="e">
        <f>MATCH($A529, 'Spells By School'!D:D, 0)</f>
        <v>#N/A</v>
      </c>
      <c r="N529" s="9" t="e">
        <f>MATCH($A529, 'Spells By School'!E:E, 0)</f>
        <v>#N/A</v>
      </c>
      <c r="O529" s="9" t="e">
        <f>MATCH($A529, 'Spells By School'!F:F, 0)</f>
        <v>#N/A</v>
      </c>
      <c r="P529" s="9" t="e">
        <f ca="1">MATCH($A529, 'Spells By School'!G:G, 0)</f>
        <v>#N/A</v>
      </c>
      <c r="Q529" s="9" t="e">
        <f>MATCH($A529, 'Spells By School'!H:H, 0)</f>
        <v>#N/A</v>
      </c>
      <c r="R529" s="9" t="e">
        <f>MATCH($A529, 'Spells By School'!I:I, 0)</f>
        <v>#N/A</v>
      </c>
      <c r="S529" s="9" t="str">
        <f>IF(ISNA($J529), IF(ISNA($K529), IF(ISNA($L529), IF(ISNA($M529), IF(ISNA($N529), IF(ISNA($O529), IF(ISNA($P529), IF(ISNA($Q529), IF(ISNA($R529), "###error###", R$1),Q$1),P$1),O$1),N$1),M$1),L$1),K$1),J$1)</f>
        <v>Conjuration</v>
      </c>
      <c r="T529" s="9" t="str">
        <f>IF(ISNA($J529), IF(ISNA($K529), IF(ISNA($L529), IF(ISNA($M529), IF(ISNA($N529), IF(ISNA($O529), IF(ISNA($P529), IF(ISNA($Q529), IF(ISNA($R529), "###error###", "WM"),"IL"),"NE"),"EN"),"EV"),"TR"),"DI"),"CO"),"AB")</f>
        <v>CO</v>
      </c>
      <c r="U529" s="9">
        <f>IF(ISNA($J529), IF(ISNA($K529), IF(ISNA($L529), IF(ISNA($M529), IF(ISNA($N529), IF(ISNA($O529), IF(ISNA($P529), IF(ISNA($Q529), IF(ISNA($R529), "###error###", MATCH(A529, 'Wand Mapping'!J:J,0)),MATCH(A529, 'Wand Mapping'!I:I,0)),MATCH(A529, 'Wand Mapping'!H:H,0)),MATCH(A529, 'Wand Mapping'!G:G,0)),MATCH(A529, 'Wand Mapping'!F:F,0)),MATCH(A529, 'Wand Mapping'!E:E,0)),MATCH(A529, 'Wand Mapping'!D:D,0)),MATCH(A529, 'Wand Mapping'!C:C,0)),MATCH(A529, 'Wand Mapping'!B:B,0))</f>
        <v>45</v>
      </c>
      <c r="V529" s="9" t="str">
        <f>INDEX('Wand Mapping'!K:K, U529)</f>
        <v>wand_ai_430</v>
      </c>
      <c r="W529" s="9" t="str">
        <f>_xlfn.CONCAT(V529, "_", T529)</f>
        <v>wand_ai_430_CO</v>
      </c>
      <c r="Z529" s="9" t="str">
        <f>IF(ISBLANK(X529), W529, X529)</f>
        <v>wand_ai_430_CO</v>
      </c>
    </row>
    <row r="530" spans="1:26">
      <c r="A530" s="9" t="s">
        <v>246</v>
      </c>
      <c r="B530" s="9" t="s">
        <v>1828</v>
      </c>
      <c r="C530" s="9">
        <v>8</v>
      </c>
      <c r="D530" s="9">
        <v>16</v>
      </c>
      <c r="E530" s="9" t="str">
        <f>_xlfn.CONCAT(B530, RIGHT(_xlfn.CONCAT("0", D530), 2))</f>
        <v>BZ-SE16</v>
      </c>
      <c r="F530" s="9" t="s">
        <v>1680</v>
      </c>
      <c r="G530" s="9" t="s">
        <v>655</v>
      </c>
      <c r="H530" s="9" t="s">
        <v>654</v>
      </c>
      <c r="I530" s="9" t="s">
        <v>1668</v>
      </c>
      <c r="J530" s="9" t="e">
        <f>MATCH($A530, 'Spells By School'!A:A, 0)</f>
        <v>#N/A</v>
      </c>
      <c r="K530" s="9" t="e">
        <f>MATCH($A530, 'Spells By School'!B:B, 0)</f>
        <v>#N/A</v>
      </c>
      <c r="L530" s="9" t="e">
        <f>MATCH($A530, 'Spells By School'!C:C, 0)</f>
        <v>#N/A</v>
      </c>
      <c r="M530" s="9" t="e">
        <f>MATCH($A530, 'Spells By School'!D:D, 0)</f>
        <v>#N/A</v>
      </c>
      <c r="N530" s="9" t="e">
        <f>MATCH($A530, 'Spells By School'!E:E, 0)</f>
        <v>#N/A</v>
      </c>
      <c r="O530" s="9">
        <f>MATCH($A530, 'Spells By School'!F:F, 0)</f>
        <v>10</v>
      </c>
      <c r="P530" s="9" t="e">
        <f ca="1">MATCH($A530, 'Spells By School'!G:G, 0)</f>
        <v>#N/A</v>
      </c>
      <c r="Q530" s="9" t="e">
        <f>MATCH($A530, 'Spells By School'!H:H, 0)</f>
        <v>#N/A</v>
      </c>
      <c r="R530" s="9" t="e">
        <f>MATCH($A530, 'Spells By School'!I:I, 0)</f>
        <v>#N/A</v>
      </c>
      <c r="S530" s="9" t="str">
        <f>IF(ISNA($J530), IF(ISNA($K530), IF(ISNA($L530), IF(ISNA($M530), IF(ISNA($N530), IF(ISNA($O530), IF(ISNA($P530), IF(ISNA($Q530), IF(ISNA($R530), "###error###", R$1),Q$1),P$1),O$1),N$1),M$1),L$1),K$1),J$1)</f>
        <v>Enchantment</v>
      </c>
      <c r="T530" s="9" t="str">
        <f>IF(ISNA($J530), IF(ISNA($K530), IF(ISNA($L530), IF(ISNA($M530), IF(ISNA($N530), IF(ISNA($O530), IF(ISNA($P530), IF(ISNA($Q530), IF(ISNA($R530), "###error###", "WM"),"IL"),"NE"),"EN"),"EV"),"TR"),"DI"),"CO"),"AB")</f>
        <v>EN</v>
      </c>
      <c r="U530" s="9">
        <f>IF(ISNA($J530), IF(ISNA($K530), IF(ISNA($L530), IF(ISNA($M530), IF(ISNA($N530), IF(ISNA($O530), IF(ISNA($P530), IF(ISNA($Q530), IF(ISNA($R530), "###error###", MATCH(A530, 'Wand Mapping'!J:J,0)),MATCH(A530, 'Wand Mapping'!I:I,0)),MATCH(A530, 'Wand Mapping'!H:H,0)),MATCH(A530, 'Wand Mapping'!G:G,0)),MATCH(A530, 'Wand Mapping'!F:F,0)),MATCH(A530, 'Wand Mapping'!E:E,0)),MATCH(A530, 'Wand Mapping'!D:D,0)),MATCH(A530, 'Wand Mapping'!C:C,0)),MATCH(A530, 'Wand Mapping'!B:B,0))</f>
        <v>42</v>
      </c>
      <c r="V530" s="9" t="str">
        <f>INDEX('Wand Mapping'!K:K, U530)</f>
        <v>wand_ai_400</v>
      </c>
      <c r="W530" s="9" t="str">
        <f>_xlfn.CONCAT(V530, "_", T530)</f>
        <v>wand_ai_400_EN</v>
      </c>
      <c r="Z530" s="9" t="str">
        <f>IF(ISBLANK(X530), W530, X530)</f>
        <v>wand_ai_400_EN</v>
      </c>
    </row>
    <row r="531" spans="1:26">
      <c r="A531" s="9" t="s">
        <v>260</v>
      </c>
      <c r="B531" s="9" t="s">
        <v>1829</v>
      </c>
      <c r="C531" s="9">
        <v>9</v>
      </c>
      <c r="D531" s="9">
        <v>18</v>
      </c>
      <c r="E531" s="9" t="str">
        <f>_xlfn.CONCAT(B531, RIGHT(_xlfn.CONCAT("0", D531), 2))</f>
        <v>BZ-SF18</v>
      </c>
      <c r="F531" s="9" t="s">
        <v>1681</v>
      </c>
      <c r="G531" s="9" t="s">
        <v>655</v>
      </c>
      <c r="H531" s="9" t="s">
        <v>654</v>
      </c>
      <c r="I531" s="9" t="s">
        <v>1668</v>
      </c>
      <c r="J531" s="9" t="e">
        <f>MATCH($A531, 'Spells By School'!A:A, 0)</f>
        <v>#N/A</v>
      </c>
      <c r="K531" s="9" t="e">
        <f>MATCH($A531, 'Spells By School'!B:B, 0)</f>
        <v>#N/A</v>
      </c>
      <c r="L531" s="9" t="e">
        <f>MATCH($A531, 'Spells By School'!C:C, 0)</f>
        <v>#N/A</v>
      </c>
      <c r="M531" s="9">
        <f>MATCH($A531, 'Spells By School'!D:D, 0)</f>
        <v>22</v>
      </c>
      <c r="N531" s="9" t="e">
        <f>MATCH($A531, 'Spells By School'!E:E, 0)</f>
        <v>#N/A</v>
      </c>
      <c r="O531" s="9" t="e">
        <f>MATCH($A531, 'Spells By School'!F:F, 0)</f>
        <v>#N/A</v>
      </c>
      <c r="P531" s="9" t="e">
        <f ca="1">MATCH($A531, 'Spells By School'!G:G, 0)</f>
        <v>#N/A</v>
      </c>
      <c r="Q531" s="9" t="e">
        <f>MATCH($A531, 'Spells By School'!H:H, 0)</f>
        <v>#N/A</v>
      </c>
      <c r="R531" s="9" t="e">
        <f>MATCH($A531, 'Spells By School'!I:I, 0)</f>
        <v>#N/A</v>
      </c>
      <c r="S531" s="9" t="str">
        <f>IF(ISNA($J531), IF(ISNA($K531), IF(ISNA($L531), IF(ISNA($M531), IF(ISNA($N531), IF(ISNA($O531), IF(ISNA($P531), IF(ISNA($Q531), IF(ISNA($R531), "###error###", R$1),Q$1),P$1),O$1),N$1),M$1),L$1),K$1),J$1)</f>
        <v>Transmutation</v>
      </c>
      <c r="T531" s="9" t="str">
        <f>IF(ISNA($J531), IF(ISNA($K531), IF(ISNA($L531), IF(ISNA($M531), IF(ISNA($N531), IF(ISNA($O531), IF(ISNA($P531), IF(ISNA($Q531), IF(ISNA($R531), "###error###", "WM"),"IL"),"NE"),"EN"),"EV"),"TR"),"DI"),"CO"),"AB")</f>
        <v>TR</v>
      </c>
      <c r="U531" s="9">
        <f>IF(ISNA($J531), IF(ISNA($K531), IF(ISNA($L531), IF(ISNA($M531), IF(ISNA($N531), IF(ISNA($O531), IF(ISNA($P531), IF(ISNA($Q531), IF(ISNA($R531), "###error###", MATCH(A531, 'Wand Mapping'!J:J,0)),MATCH(A531, 'Wand Mapping'!I:I,0)),MATCH(A531, 'Wand Mapping'!H:H,0)),MATCH(A531, 'Wand Mapping'!G:G,0)),MATCH(A531, 'Wand Mapping'!F:F,0)),MATCH(A531, 'Wand Mapping'!E:E,0)),MATCH(A531, 'Wand Mapping'!D:D,0)),MATCH(A531, 'Wand Mapping'!C:C,0)),MATCH(A531, 'Wand Mapping'!B:B,0))</f>
        <v>44</v>
      </c>
      <c r="V531" s="9" t="str">
        <f>INDEX('Wand Mapping'!K:K, U531)</f>
        <v>wand_ai_420</v>
      </c>
      <c r="W531" s="9" t="str">
        <f>_xlfn.CONCAT(V531, "_", T531)</f>
        <v>wand_ai_420_TR</v>
      </c>
      <c r="Z531" s="9" t="str">
        <f>IF(ISBLANK(X531), W531, X531)</f>
        <v>wand_ai_420_TR</v>
      </c>
    </row>
    <row r="532" spans="1:26">
      <c r="A532" s="9" t="s">
        <v>312</v>
      </c>
      <c r="B532" s="9" t="s">
        <v>1830</v>
      </c>
      <c r="C532" s="13" t="s">
        <v>1371</v>
      </c>
      <c r="D532" s="9">
        <v>18</v>
      </c>
      <c r="E532" s="9" t="str">
        <f>_xlfn.CONCAT(B532, RIGHT(_xlfn.CONCAT("0", D532), 2))</f>
        <v>BZ-SG18</v>
      </c>
      <c r="F532" s="9" t="s">
        <v>1682</v>
      </c>
      <c r="G532" s="9" t="s">
        <v>655</v>
      </c>
      <c r="H532" s="9" t="s">
        <v>654</v>
      </c>
      <c r="I532" s="9" t="s">
        <v>1668</v>
      </c>
      <c r="J532" s="9" t="e">
        <f>MATCH($A532, 'Spells By School'!A:A, 0)</f>
        <v>#N/A</v>
      </c>
      <c r="K532" s="9" t="e">
        <f>MATCH($A532, 'Spells By School'!B:B, 0)</f>
        <v>#N/A</v>
      </c>
      <c r="L532" s="9" t="e">
        <f>MATCH($A532, 'Spells By School'!C:C, 0)</f>
        <v>#N/A</v>
      </c>
      <c r="M532" s="9" t="e">
        <f>MATCH($A532, 'Spells By School'!D:D, 0)</f>
        <v>#N/A</v>
      </c>
      <c r="N532" s="9">
        <f>MATCH($A532, 'Spells By School'!E:E, 0)</f>
        <v>71</v>
      </c>
      <c r="O532" s="9" t="e">
        <f>MATCH($A532, 'Spells By School'!F:F, 0)</f>
        <v>#N/A</v>
      </c>
      <c r="P532" s="9" t="e">
        <f ca="1">MATCH($A532, 'Spells By School'!G:G, 0)</f>
        <v>#N/A</v>
      </c>
      <c r="Q532" s="9" t="e">
        <f>MATCH($A532, 'Spells By School'!H:H, 0)</f>
        <v>#N/A</v>
      </c>
      <c r="R532" s="9" t="e">
        <f>MATCH($A532, 'Spells By School'!I:I, 0)</f>
        <v>#N/A</v>
      </c>
      <c r="S532" s="9" t="str">
        <f>IF(ISNA($J532), IF(ISNA($K532), IF(ISNA($L532), IF(ISNA($M532), IF(ISNA($N532), IF(ISNA($O532), IF(ISNA($P532), IF(ISNA($Q532), IF(ISNA($R532), "###error###", R$1),Q$1),P$1),O$1),N$1),M$1),L$1),K$1),J$1)</f>
        <v>Invocation</v>
      </c>
      <c r="T532" s="9" t="str">
        <f>IF(ISNA($J532), IF(ISNA($K532), IF(ISNA($L532), IF(ISNA($M532), IF(ISNA($N532), IF(ISNA($O532), IF(ISNA($P532), IF(ISNA($Q532), IF(ISNA($R532), "###error###", "WM"),"IL"),"NE"),"EN"),"EV"),"TR"),"DI"),"CO"),"AB")</f>
        <v>EV</v>
      </c>
      <c r="U532" s="9">
        <f>IF(ISNA($J532), IF(ISNA($K532), IF(ISNA($L532), IF(ISNA($M532), IF(ISNA($N532), IF(ISNA($O532), IF(ISNA($P532), IF(ISNA($Q532), IF(ISNA($R532), "###error###", MATCH(A532, 'Wand Mapping'!J:J,0)),MATCH(A532, 'Wand Mapping'!I:I,0)),MATCH(A532, 'Wand Mapping'!H:H,0)),MATCH(A532, 'Wand Mapping'!G:G,0)),MATCH(A532, 'Wand Mapping'!F:F,0)),MATCH(A532, 'Wand Mapping'!E:E,0)),MATCH(A532, 'Wand Mapping'!D:D,0)),MATCH(A532, 'Wand Mapping'!C:C,0)),MATCH(A532, 'Wand Mapping'!B:B,0))</f>
        <v>51</v>
      </c>
      <c r="V532" s="9" t="str">
        <f>INDEX('Wand Mapping'!K:K, U532)</f>
        <v>wand_ai_490</v>
      </c>
      <c r="W532" s="9" t="str">
        <f>_xlfn.CONCAT(V532, "_", T532)</f>
        <v>wand_ai_490_EV</v>
      </c>
      <c r="Z532" s="9" t="str">
        <f>IF(ISBLANK(X532), W532, X532)</f>
        <v>wand_ai_490_EV</v>
      </c>
    </row>
    <row r="533" spans="1:26">
      <c r="A533" s="9" t="s">
        <v>406</v>
      </c>
      <c r="B533" s="9" t="s">
        <v>1833</v>
      </c>
      <c r="C533" s="9">
        <v>5</v>
      </c>
      <c r="D533" s="9">
        <v>9</v>
      </c>
      <c r="E533" s="9" t="str">
        <f>_xlfn.CONCAT(B533, RIGHT(_xlfn.CONCAT("0", D533), 2))</f>
        <v>BZ-SJ09</v>
      </c>
      <c r="F533" s="9" t="s">
        <v>1685</v>
      </c>
      <c r="G533" s="9" t="s">
        <v>655</v>
      </c>
      <c r="H533" s="9" t="s">
        <v>654</v>
      </c>
      <c r="I533" s="9" t="s">
        <v>406</v>
      </c>
      <c r="J533" s="9" t="e">
        <f>MATCH($A533, 'Spells By School'!A:A, 0)</f>
        <v>#N/A</v>
      </c>
      <c r="K533" s="9" t="e">
        <f>MATCH($A533, 'Spells By School'!B:B, 0)</f>
        <v>#N/A</v>
      </c>
      <c r="L533" s="9" t="e">
        <f>MATCH($A533, 'Spells By School'!C:C, 0)</f>
        <v>#N/A</v>
      </c>
      <c r="M533" s="9" t="e">
        <f>MATCH($A533, 'Spells By School'!D:D, 0)</f>
        <v>#N/A</v>
      </c>
      <c r="N533" s="9" t="e">
        <f>MATCH($A533, 'Spells By School'!E:E, 0)</f>
        <v>#N/A</v>
      </c>
      <c r="O533" s="9" t="e">
        <f>MATCH($A533, 'Spells By School'!F:F, 0)</f>
        <v>#N/A</v>
      </c>
      <c r="P533" s="9">
        <f ca="1">MATCH($A533, 'Spells By School'!G:G, 0)</f>
        <v>60</v>
      </c>
      <c r="Q533" s="9" t="e">
        <f>MATCH($A533, 'Spells By School'!H:H, 0)</f>
        <v>#N/A</v>
      </c>
      <c r="R533" s="9" t="e">
        <f>MATCH($A533, 'Spells By School'!I:I, 0)</f>
        <v>#N/A</v>
      </c>
      <c r="S533" s="9" t="str">
        <f ca="1">IF(ISNA($J533), IF(ISNA($K533), IF(ISNA($L533), IF(ISNA($M533), IF(ISNA($N533), IF(ISNA($O533), IF(ISNA($P533), IF(ISNA($Q533), IF(ISNA($R533), "###error###", R$1),Q$1),P$1),O$1),N$1),M$1),L$1),K$1),J$1)</f>
        <v>Necromancy</v>
      </c>
      <c r="T533" s="9" t="str">
        <f ca="1">IF(ISNA($J533), IF(ISNA($K533), IF(ISNA($L533), IF(ISNA($M533), IF(ISNA($N533), IF(ISNA($O533), IF(ISNA($P533), IF(ISNA($Q533), IF(ISNA($R533), "###error###", "WM"),"IL"),"NE"),"EN"),"EV"),"TR"),"DI"),"CO"),"AB")</f>
        <v>NE</v>
      </c>
      <c r="U533" s="9">
        <f ca="1">IF(ISNA($J533), IF(ISNA($K533), IF(ISNA($L533), IF(ISNA($M533), IF(ISNA($N533), IF(ISNA($O533), IF(ISNA($P533), IF(ISNA($Q533), IF(ISNA($R533), "###error###", MATCH(A533, 'Wand Mapping'!J:J,0)),MATCH(A533, 'Wand Mapping'!I:I,0)),MATCH(A533, 'Wand Mapping'!H:H,0)),MATCH(A533, 'Wand Mapping'!G:G,0)),MATCH(A533, 'Wand Mapping'!F:F,0)),MATCH(A533, 'Wand Mapping'!E:E,0)),MATCH(A533, 'Wand Mapping'!D:D,0)),MATCH(A533, 'Wand Mapping'!C:C,0)),MATCH(A533, 'Wand Mapping'!B:B,0))</f>
        <v>66</v>
      </c>
      <c r="V533" s="9" t="str">
        <f ca="1">INDEX('Wand Mapping'!K:K, U533)</f>
        <v>wand_ai_640</v>
      </c>
      <c r="W533" s="9" t="str">
        <f ca="1">_xlfn.CONCAT(V533, "_", T533)</f>
        <v>wand_ai_640_NE</v>
      </c>
      <c r="Z533" s="9" t="str">
        <f ca="1">IF(ISBLANK(X533), W533, X533)</f>
        <v>wand_ai_640_NE</v>
      </c>
    </row>
    <row r="534" spans="1:26">
      <c r="A534" s="9" t="s">
        <v>342</v>
      </c>
      <c r="B534" s="9" t="s">
        <v>1861</v>
      </c>
      <c r="C534" s="9">
        <v>4</v>
      </c>
      <c r="D534" s="9">
        <v>7</v>
      </c>
      <c r="E534" s="9" t="str">
        <f>_xlfn.CONCAT(B534, RIGHT(_xlfn.CONCAT("0", D534), 2))</f>
        <v>BZ-WK07</v>
      </c>
      <c r="F534" s="9" t="s">
        <v>1453</v>
      </c>
      <c r="G534" s="9" t="s">
        <v>655</v>
      </c>
      <c r="H534" s="9" t="s">
        <v>656</v>
      </c>
      <c r="J534" s="9" t="e">
        <f>MATCH($A534, 'Spells By School'!A:A, 0)</f>
        <v>#N/A</v>
      </c>
      <c r="K534" s="9" t="e">
        <f>MATCH($A534, 'Spells By School'!B:B, 0)</f>
        <v>#N/A</v>
      </c>
      <c r="L534" s="9" t="e">
        <f>MATCH($A534, 'Spells By School'!C:C, 0)</f>
        <v>#N/A</v>
      </c>
      <c r="M534" s="9">
        <f>MATCH($A534, 'Spells By School'!D:D, 0)</f>
        <v>74</v>
      </c>
      <c r="N534" s="9" t="e">
        <f>MATCH($A534, 'Spells By School'!E:E, 0)</f>
        <v>#N/A</v>
      </c>
      <c r="O534" s="9" t="e">
        <f>MATCH($A534, 'Spells By School'!F:F, 0)</f>
        <v>#N/A</v>
      </c>
      <c r="P534" s="9" t="e">
        <f ca="1">MATCH($A534, 'Spells By School'!G:G, 0)</f>
        <v>#N/A</v>
      </c>
      <c r="Q534" s="9" t="e">
        <f>MATCH($A534, 'Spells By School'!H:H, 0)</f>
        <v>#N/A</v>
      </c>
      <c r="R534" s="9" t="e">
        <f>MATCH($A534, 'Spells By School'!I:I, 0)</f>
        <v>#N/A</v>
      </c>
      <c r="S534" s="9" t="str">
        <f>IF(ISNA($J534), IF(ISNA($K534), IF(ISNA($L534), IF(ISNA($M534), IF(ISNA($N534), IF(ISNA($O534), IF(ISNA($P534), IF(ISNA($Q534), IF(ISNA($R534), "###error###", R$1),Q$1),P$1),O$1),N$1),M$1),L$1),K$1),J$1)</f>
        <v>Transmutation</v>
      </c>
      <c r="T534" s="9" t="str">
        <f>IF(ISNA($J534), IF(ISNA($K534), IF(ISNA($L534), IF(ISNA($M534), IF(ISNA($N534), IF(ISNA($O534), IF(ISNA($P534), IF(ISNA($Q534), IF(ISNA($R534), "###error###", "WM"),"IL"),"NE"),"EN"),"EV"),"TR"),"DI"),"CO"),"AB")</f>
        <v>TR</v>
      </c>
      <c r="U534" s="9">
        <f>IF(ISNA($J534), IF(ISNA($K534), IF(ISNA($L534), IF(ISNA($M534), IF(ISNA($N534), IF(ISNA($O534), IF(ISNA($P534), IF(ISNA($Q534), IF(ISNA($R534), "###error###", MATCH(A534, 'Wand Mapping'!J:J,0)),MATCH(A534, 'Wand Mapping'!I:I,0)),MATCH(A534, 'Wand Mapping'!H:H,0)),MATCH(A534, 'Wand Mapping'!G:G,0)),MATCH(A534, 'Wand Mapping'!F:F,0)),MATCH(A534, 'Wand Mapping'!E:E,0)),MATCH(A534, 'Wand Mapping'!D:D,0)),MATCH(A534, 'Wand Mapping'!C:C,0)),MATCH(A534, 'Wand Mapping'!B:B,0))</f>
        <v>56</v>
      </c>
      <c r="V534" s="9" t="str">
        <f>INDEX('Wand Mapping'!K:K, U534)</f>
        <v>wand_ai_540</v>
      </c>
      <c r="W534" s="9" t="str">
        <f>_xlfn.CONCAT(V534, "_", T534)</f>
        <v>wand_ai_540_TR</v>
      </c>
      <c r="Z534" s="9" t="str">
        <f>IF(ISBLANK(X534), W534, X534)</f>
        <v>wand_ai_540_TR</v>
      </c>
    </row>
    <row r="535" spans="1:26">
      <c r="A535" s="9" t="s">
        <v>73</v>
      </c>
      <c r="B535" s="9" t="s">
        <v>1862</v>
      </c>
      <c r="C535" s="9">
        <v>4</v>
      </c>
      <c r="D535" s="9">
        <v>7</v>
      </c>
      <c r="E535" s="9" t="str">
        <f>_xlfn.CONCAT(B535, RIGHT(_xlfn.CONCAT("0", D535), 2))</f>
        <v>BZ-WL07</v>
      </c>
      <c r="F535" s="9" t="s">
        <v>1454</v>
      </c>
      <c r="G535" s="9" t="s">
        <v>655</v>
      </c>
      <c r="H535" s="9" t="s">
        <v>656</v>
      </c>
      <c r="J535" s="9">
        <f>MATCH($A535, 'Spells By School'!A:A, 0)</f>
        <v>55</v>
      </c>
      <c r="K535" s="9" t="e">
        <f>MATCH($A535, 'Spells By School'!B:B, 0)</f>
        <v>#N/A</v>
      </c>
      <c r="L535" s="9" t="e">
        <f>MATCH($A535, 'Spells By School'!C:C, 0)</f>
        <v>#N/A</v>
      </c>
      <c r="M535" s="9" t="e">
        <f>MATCH($A535, 'Spells By School'!D:D, 0)</f>
        <v>#N/A</v>
      </c>
      <c r="N535" s="9" t="e">
        <f>MATCH($A535, 'Spells By School'!E:E, 0)</f>
        <v>#N/A</v>
      </c>
      <c r="O535" s="9" t="e">
        <f>MATCH($A535, 'Spells By School'!F:F, 0)</f>
        <v>#N/A</v>
      </c>
      <c r="P535" s="9" t="e">
        <f ca="1">MATCH($A535, 'Spells By School'!G:G, 0)</f>
        <v>#N/A</v>
      </c>
      <c r="Q535" s="9" t="e">
        <f>MATCH($A535, 'Spells By School'!H:H, 0)</f>
        <v>#N/A</v>
      </c>
      <c r="R535" s="9" t="e">
        <f>MATCH($A535, 'Spells By School'!I:I, 0)</f>
        <v>#N/A</v>
      </c>
      <c r="S535" s="9" t="str">
        <f>IF(ISNA($J535), IF(ISNA($K535), IF(ISNA($L535), IF(ISNA($M535), IF(ISNA($N535), IF(ISNA($O535), IF(ISNA($P535), IF(ISNA($Q535), IF(ISNA($R535), "###error###", R$1),Q$1),P$1),O$1),N$1),M$1),L$1),K$1),J$1)</f>
        <v>Abjuration</v>
      </c>
      <c r="T535" s="9" t="str">
        <f>IF(ISNA($J535), IF(ISNA($K535), IF(ISNA($L535), IF(ISNA($M535), IF(ISNA($N535), IF(ISNA($O535), IF(ISNA($P535), IF(ISNA($Q535), IF(ISNA($R535), "###error###", "WM"),"IL"),"NE"),"EN"),"EV"),"TR"),"DI"),"CO"),"AB")</f>
        <v>AB</v>
      </c>
      <c r="U535" s="9">
        <f>IF(ISNA($J535), IF(ISNA($K535), IF(ISNA($L535), IF(ISNA($M535), IF(ISNA($N535), IF(ISNA($O535), IF(ISNA($P535), IF(ISNA($Q535), IF(ISNA($R535), "###error###", MATCH(A535, 'Wand Mapping'!J:J,0)),MATCH(A535, 'Wand Mapping'!I:I,0)),MATCH(A535, 'Wand Mapping'!H:H,0)),MATCH(A535, 'Wand Mapping'!G:G,0)),MATCH(A535, 'Wand Mapping'!F:F,0)),MATCH(A535, 'Wand Mapping'!E:E,0)),MATCH(A535, 'Wand Mapping'!D:D,0)),MATCH(A535, 'Wand Mapping'!C:C,0)),MATCH(A535, 'Wand Mapping'!B:B,0))</f>
        <v>14</v>
      </c>
      <c r="V535" s="9" t="str">
        <f>INDEX('Wand Mapping'!K:K, U535)</f>
        <v>wand_ai_120</v>
      </c>
      <c r="W535" s="9" t="str">
        <f>_xlfn.CONCAT(V535, "_", T535)</f>
        <v>wand_ai_120_AB</v>
      </c>
      <c r="Z535" s="9" t="str">
        <f>IF(ISBLANK(X535), W535, X535)</f>
        <v>wand_ai_120_AB</v>
      </c>
    </row>
    <row r="536" spans="1:26">
      <c r="A536" s="9" t="s">
        <v>253</v>
      </c>
      <c r="B536" s="9" t="s">
        <v>1863</v>
      </c>
      <c r="C536" s="9">
        <v>4</v>
      </c>
      <c r="D536" s="9">
        <v>7</v>
      </c>
      <c r="E536" s="9" t="str">
        <f>_xlfn.CONCAT(B536, RIGHT(_xlfn.CONCAT("0", D536), 2))</f>
        <v>BZ-WM07</v>
      </c>
      <c r="F536" s="9" t="s">
        <v>1455</v>
      </c>
      <c r="G536" s="9" t="s">
        <v>655</v>
      </c>
      <c r="H536" s="9" t="s">
        <v>656</v>
      </c>
      <c r="J536" s="9" t="e">
        <f>MATCH($A536, 'Spells By School'!A:A, 0)</f>
        <v>#N/A</v>
      </c>
      <c r="K536" s="9" t="e">
        <f>MATCH($A536, 'Spells By School'!B:B, 0)</f>
        <v>#N/A</v>
      </c>
      <c r="L536" s="9" t="e">
        <f>MATCH($A536, 'Spells By School'!C:C, 0)</f>
        <v>#N/A</v>
      </c>
      <c r="M536" s="9">
        <f>MATCH($A536, 'Spells By School'!D:D, 0)</f>
        <v>7</v>
      </c>
      <c r="N536" s="9" t="e">
        <f>MATCH($A536, 'Spells By School'!E:E, 0)</f>
        <v>#N/A</v>
      </c>
      <c r="O536" s="9" t="e">
        <f>MATCH($A536, 'Spells By School'!F:F, 0)</f>
        <v>#N/A</v>
      </c>
      <c r="P536" s="9" t="e">
        <f ca="1">MATCH($A536, 'Spells By School'!G:G, 0)</f>
        <v>#N/A</v>
      </c>
      <c r="Q536" s="9" t="e">
        <f>MATCH($A536, 'Spells By School'!H:H, 0)</f>
        <v>#N/A</v>
      </c>
      <c r="R536" s="9" t="e">
        <f>MATCH($A536, 'Spells By School'!I:I, 0)</f>
        <v>#N/A</v>
      </c>
      <c r="S536" s="9" t="str">
        <f>IF(ISNA($J536), IF(ISNA($K536), IF(ISNA($L536), IF(ISNA($M536), IF(ISNA($N536), IF(ISNA($O536), IF(ISNA($P536), IF(ISNA($Q536), IF(ISNA($R536), "###error###", R$1),Q$1),P$1),O$1),N$1),M$1),L$1),K$1),J$1)</f>
        <v>Transmutation</v>
      </c>
      <c r="T536" s="9" t="str">
        <f>IF(ISNA($J536), IF(ISNA($K536), IF(ISNA($L536), IF(ISNA($M536), IF(ISNA($N536), IF(ISNA($O536), IF(ISNA($P536), IF(ISNA($Q536), IF(ISNA($R536), "###error###", "WM"),"IL"),"NE"),"EN"),"EV"),"TR"),"DI"),"CO"),"AB")</f>
        <v>TR</v>
      </c>
      <c r="U536" s="9">
        <f>IF(ISNA($J536), IF(ISNA($K536), IF(ISNA($L536), IF(ISNA($M536), IF(ISNA($N536), IF(ISNA($O536), IF(ISNA($P536), IF(ISNA($Q536), IF(ISNA($R536), "###error###", MATCH(A536, 'Wand Mapping'!J:J,0)),MATCH(A536, 'Wand Mapping'!I:I,0)),MATCH(A536, 'Wand Mapping'!H:H,0)),MATCH(A536, 'Wand Mapping'!G:G,0)),MATCH(A536, 'Wand Mapping'!F:F,0)),MATCH(A536, 'Wand Mapping'!E:E,0)),MATCH(A536, 'Wand Mapping'!D:D,0)),MATCH(A536, 'Wand Mapping'!C:C,0)),MATCH(A536, 'Wand Mapping'!B:B,0))</f>
        <v>43</v>
      </c>
      <c r="V536" s="9" t="str">
        <f>INDEX('Wand Mapping'!K:K, U536)</f>
        <v>wand_ai_410</v>
      </c>
      <c r="W536" s="9" t="str">
        <f>_xlfn.CONCAT(V536, "_", T536)</f>
        <v>wand_ai_410_TR</v>
      </c>
      <c r="Z536" s="9" t="str">
        <f>IF(ISBLANK(X536), W536, X536)</f>
        <v>wand_ai_410_TR</v>
      </c>
    </row>
    <row r="537" spans="1:26">
      <c r="A537" s="9" t="s">
        <v>449</v>
      </c>
      <c r="B537" s="9" t="s">
        <v>1864</v>
      </c>
      <c r="C537" s="9">
        <v>4</v>
      </c>
      <c r="D537" s="9">
        <v>7</v>
      </c>
      <c r="E537" s="9" t="str">
        <f>_xlfn.CONCAT(B537, RIGHT(_xlfn.CONCAT("0", D537), 2))</f>
        <v>BZ-WN07</v>
      </c>
      <c r="F537" s="9" t="s">
        <v>1456</v>
      </c>
      <c r="G537" s="9" t="s">
        <v>655</v>
      </c>
      <c r="H537" s="9" t="s">
        <v>656</v>
      </c>
      <c r="J537" s="9" t="e">
        <f>MATCH($A537, 'Spells By School'!A:A, 0)</f>
        <v>#N/A</v>
      </c>
      <c r="K537" s="9" t="e">
        <f>MATCH($A537, 'Spells By School'!B:B, 0)</f>
        <v>#N/A</v>
      </c>
      <c r="L537" s="9" t="e">
        <f>MATCH($A537, 'Spells By School'!C:C, 0)</f>
        <v>#N/A</v>
      </c>
      <c r="M537" s="9">
        <f>MATCH($A537, 'Spells By School'!D:D, 0)</f>
        <v>12</v>
      </c>
      <c r="N537" s="9" t="e">
        <f>MATCH($A537, 'Spells By School'!E:E, 0)</f>
        <v>#N/A</v>
      </c>
      <c r="O537" s="9" t="e">
        <f>MATCH($A537, 'Spells By School'!F:F, 0)</f>
        <v>#N/A</v>
      </c>
      <c r="P537" s="9" t="e">
        <f ca="1">MATCH($A537, 'Spells By School'!G:G, 0)</f>
        <v>#N/A</v>
      </c>
      <c r="Q537" s="9" t="e">
        <f>MATCH($A537, 'Spells By School'!H:H, 0)</f>
        <v>#N/A</v>
      </c>
      <c r="R537" s="9" t="e">
        <f>MATCH($A537, 'Spells By School'!I:I, 0)</f>
        <v>#N/A</v>
      </c>
      <c r="S537" s="9" t="str">
        <f>IF(ISNA($J537), IF(ISNA($K537), IF(ISNA($L537), IF(ISNA($M537), IF(ISNA($N537), IF(ISNA($O537), IF(ISNA($P537), IF(ISNA($Q537), IF(ISNA($R537), "###error###", R$1),Q$1),P$1),O$1),N$1),M$1),L$1),K$1),J$1)</f>
        <v>Transmutation</v>
      </c>
      <c r="T537" s="9" t="str">
        <f>IF(ISNA($J537), IF(ISNA($K537), IF(ISNA($L537), IF(ISNA($M537), IF(ISNA($N537), IF(ISNA($O537), IF(ISNA($P537), IF(ISNA($Q537), IF(ISNA($R537), "###error###", "WM"),"IL"),"NE"),"EN"),"EV"),"TR"),"DI"),"CO"),"AB")</f>
        <v>TR</v>
      </c>
      <c r="U537" s="9">
        <f>IF(ISNA($J537), IF(ISNA($K537), IF(ISNA($L537), IF(ISNA($M537), IF(ISNA($N537), IF(ISNA($O537), IF(ISNA($P537), IF(ISNA($Q537), IF(ISNA($R537), "###error###", MATCH(A537, 'Wand Mapping'!J:J,0)),MATCH(A537, 'Wand Mapping'!I:I,0)),MATCH(A537, 'Wand Mapping'!H:H,0)),MATCH(A537, 'Wand Mapping'!G:G,0)),MATCH(A537, 'Wand Mapping'!F:F,0)),MATCH(A537, 'Wand Mapping'!E:E,0)),MATCH(A537, 'Wand Mapping'!D:D,0)),MATCH(A537, 'Wand Mapping'!C:C,0)),MATCH(A537, 'Wand Mapping'!B:B,0))</f>
        <v>73</v>
      </c>
      <c r="V537" s="9" t="str">
        <f>INDEX('Wand Mapping'!K:K, U537)</f>
        <v>wand_ai_710</v>
      </c>
      <c r="W537" s="9" t="str">
        <f>_xlfn.CONCAT(V537, "_", T537)</f>
        <v>wand_ai_710_TR</v>
      </c>
      <c r="Z537" s="9" t="str">
        <f>IF(ISBLANK(X537), W537, X537)</f>
        <v>wand_ai_710_TR</v>
      </c>
    </row>
    <row r="538" spans="1:26">
      <c r="A538" s="9" t="s">
        <v>306</v>
      </c>
      <c r="B538" s="9" t="s">
        <v>1865</v>
      </c>
      <c r="C538" s="9">
        <v>4</v>
      </c>
      <c r="D538" s="9">
        <v>7</v>
      </c>
      <c r="E538" s="9" t="str">
        <f>_xlfn.CONCAT(B538, RIGHT(_xlfn.CONCAT("0", D538), 2))</f>
        <v>BZ-WO07</v>
      </c>
      <c r="F538" s="9" t="s">
        <v>1457</v>
      </c>
      <c r="G538" s="9" t="s">
        <v>655</v>
      </c>
      <c r="H538" s="9" t="s">
        <v>656</v>
      </c>
      <c r="J538" s="9" t="e">
        <f>MATCH($A538, 'Spells By School'!A:A, 0)</f>
        <v>#N/A</v>
      </c>
      <c r="K538" s="9" t="e">
        <f>MATCH($A538, 'Spells By School'!B:B, 0)</f>
        <v>#N/A</v>
      </c>
      <c r="L538" s="9" t="e">
        <f>MATCH($A538, 'Spells By School'!C:C, 0)</f>
        <v>#N/A</v>
      </c>
      <c r="M538" s="9" t="e">
        <f>MATCH($A538, 'Spells By School'!D:D, 0)</f>
        <v>#N/A</v>
      </c>
      <c r="N538" s="9" t="e">
        <f>MATCH($A538, 'Spells By School'!E:E, 0)</f>
        <v>#N/A</v>
      </c>
      <c r="O538" s="9" t="e">
        <f>MATCH($A538, 'Spells By School'!F:F, 0)</f>
        <v>#N/A</v>
      </c>
      <c r="P538" s="9">
        <f ca="1">MATCH($A538, 'Spells By School'!G:G, 0)</f>
        <v>72</v>
      </c>
      <c r="Q538" s="9" t="e">
        <f>MATCH($A538, 'Spells By School'!H:H, 0)</f>
        <v>#N/A</v>
      </c>
      <c r="R538" s="9" t="e">
        <f>MATCH($A538, 'Spells By School'!I:I, 0)</f>
        <v>#N/A</v>
      </c>
      <c r="S538" s="9" t="str">
        <f ca="1">IF(ISNA($J538), IF(ISNA($K538), IF(ISNA($L538), IF(ISNA($M538), IF(ISNA($N538), IF(ISNA($O538), IF(ISNA($P538), IF(ISNA($Q538), IF(ISNA($R538), "###error###", R$1),Q$1),P$1),O$1),N$1),M$1),L$1),K$1),J$1)</f>
        <v>Necromancy</v>
      </c>
      <c r="T538" s="9" t="str">
        <f ca="1">IF(ISNA($J538), IF(ISNA($K538), IF(ISNA($L538), IF(ISNA($M538), IF(ISNA($N538), IF(ISNA($O538), IF(ISNA($P538), IF(ISNA($Q538), IF(ISNA($R538), "###error###", "WM"),"IL"),"NE"),"EN"),"EV"),"TR"),"DI"),"CO"),"AB")</f>
        <v>NE</v>
      </c>
      <c r="U538" s="9">
        <f ca="1">IF(ISNA($J538), IF(ISNA($K538), IF(ISNA($L538), IF(ISNA($M538), IF(ISNA($N538), IF(ISNA($O538), IF(ISNA($P538), IF(ISNA($Q538), IF(ISNA($R538), "###error###", MATCH(A538, 'Wand Mapping'!J:J,0)),MATCH(A538, 'Wand Mapping'!I:I,0)),MATCH(A538, 'Wand Mapping'!H:H,0)),MATCH(A538, 'Wand Mapping'!G:G,0)),MATCH(A538, 'Wand Mapping'!F:F,0)),MATCH(A538, 'Wand Mapping'!E:E,0)),MATCH(A538, 'Wand Mapping'!D:D,0)),MATCH(A538, 'Wand Mapping'!C:C,0)),MATCH(A538, 'Wand Mapping'!B:B,0))</f>
        <v>50</v>
      </c>
      <c r="V538" s="9" t="str">
        <f ca="1">INDEX('Wand Mapping'!K:K, U538)</f>
        <v>wand_ai_480</v>
      </c>
      <c r="W538" s="9" t="str">
        <f ca="1">_xlfn.CONCAT(V538, "_", T538)</f>
        <v>wand_ai_480_NE</v>
      </c>
      <c r="Z538" s="9" t="str">
        <f ca="1">IF(ISBLANK(X538), W538, X538)</f>
        <v>wand_ai_480_NE</v>
      </c>
    </row>
    <row r="539" spans="1:26">
      <c r="A539" s="9" t="s">
        <v>427</v>
      </c>
      <c r="B539" s="9" t="s">
        <v>1866</v>
      </c>
      <c r="C539" s="9">
        <v>4</v>
      </c>
      <c r="D539" s="9">
        <v>7</v>
      </c>
      <c r="E539" s="9" t="str">
        <f>_xlfn.CONCAT(B539, RIGHT(_xlfn.CONCAT("0", D539), 2))</f>
        <v>BZ-WP07</v>
      </c>
      <c r="F539" s="9" t="s">
        <v>1458</v>
      </c>
      <c r="G539" s="9" t="s">
        <v>655</v>
      </c>
      <c r="H539" s="9" t="s">
        <v>656</v>
      </c>
      <c r="J539" s="9" t="e">
        <f>MATCH($A539, 'Spells By School'!A:A, 0)</f>
        <v>#N/A</v>
      </c>
      <c r="K539" s="9">
        <f>MATCH($A539, 'Spells By School'!B:B, 0)</f>
        <v>72</v>
      </c>
      <c r="L539" s="9" t="e">
        <f>MATCH($A539, 'Spells By School'!C:C, 0)</f>
        <v>#N/A</v>
      </c>
      <c r="M539" s="9" t="e">
        <f>MATCH($A539, 'Spells By School'!D:D, 0)</f>
        <v>#N/A</v>
      </c>
      <c r="N539" s="9" t="e">
        <f>MATCH($A539, 'Spells By School'!E:E, 0)</f>
        <v>#N/A</v>
      </c>
      <c r="O539" s="9" t="e">
        <f>MATCH($A539, 'Spells By School'!F:F, 0)</f>
        <v>#N/A</v>
      </c>
      <c r="P539" s="9" t="e">
        <f ca="1">MATCH($A539, 'Spells By School'!G:G, 0)</f>
        <v>#N/A</v>
      </c>
      <c r="Q539" s="9" t="e">
        <f>MATCH($A539, 'Spells By School'!H:H, 0)</f>
        <v>#N/A</v>
      </c>
      <c r="R539" s="9" t="e">
        <f>MATCH($A539, 'Spells By School'!I:I, 0)</f>
        <v>#N/A</v>
      </c>
      <c r="S539" s="9" t="str">
        <f>IF(ISNA($J539), IF(ISNA($K539), IF(ISNA($L539), IF(ISNA($M539), IF(ISNA($N539), IF(ISNA($O539), IF(ISNA($P539), IF(ISNA($Q539), IF(ISNA($R539), "###error###", R$1),Q$1),P$1),O$1),N$1),M$1),L$1),K$1),J$1)</f>
        <v>Conjuration</v>
      </c>
      <c r="T539" s="9" t="str">
        <f>IF(ISNA($J539), IF(ISNA($K539), IF(ISNA($L539), IF(ISNA($M539), IF(ISNA($N539), IF(ISNA($O539), IF(ISNA($P539), IF(ISNA($Q539), IF(ISNA($R539), "###error###", "WM"),"IL"),"NE"),"EN"),"EV"),"TR"),"DI"),"CO"),"AB")</f>
        <v>CO</v>
      </c>
      <c r="U539" s="9">
        <f>IF(ISNA($J539), IF(ISNA($K539), IF(ISNA($L539), IF(ISNA($M539), IF(ISNA($N539), IF(ISNA($O539), IF(ISNA($P539), IF(ISNA($Q539), IF(ISNA($R539), "###error###", MATCH(A539, 'Wand Mapping'!J:J,0)),MATCH(A539, 'Wand Mapping'!I:I,0)),MATCH(A539, 'Wand Mapping'!H:H,0)),MATCH(A539, 'Wand Mapping'!G:G,0)),MATCH(A539, 'Wand Mapping'!F:F,0)),MATCH(A539, 'Wand Mapping'!E:E,0)),MATCH(A539, 'Wand Mapping'!D:D,0)),MATCH(A539, 'Wand Mapping'!C:C,0)),MATCH(A539, 'Wand Mapping'!B:B,0))</f>
        <v>70</v>
      </c>
      <c r="V539" s="9" t="str">
        <f>INDEX('Wand Mapping'!K:K, U539)</f>
        <v>wand_ai_680</v>
      </c>
      <c r="W539" s="9" t="str">
        <f>_xlfn.CONCAT(V539, "_", T539)</f>
        <v>wand_ai_680_CO</v>
      </c>
      <c r="Z539" s="9" t="str">
        <f>IF(ISBLANK(X539), W539, X539)</f>
        <v>wand_ai_680_CO</v>
      </c>
    </row>
    <row r="540" spans="1:26">
      <c r="A540" s="9" t="s">
        <v>224</v>
      </c>
      <c r="B540" s="9" t="s">
        <v>1867</v>
      </c>
      <c r="C540" s="9">
        <v>4</v>
      </c>
      <c r="D540" s="9">
        <v>7</v>
      </c>
      <c r="E540" s="9" t="str">
        <f>_xlfn.CONCAT(B540, RIGHT(_xlfn.CONCAT("0", D540), 2))</f>
        <v>BZ-WQ07</v>
      </c>
      <c r="F540" s="9" t="s">
        <v>1459</v>
      </c>
      <c r="G540" s="9" t="s">
        <v>655</v>
      </c>
      <c r="H540" s="9" t="s">
        <v>656</v>
      </c>
      <c r="J540" s="9" t="e">
        <f>MATCH($A540, 'Spells By School'!A:A, 0)</f>
        <v>#N/A</v>
      </c>
      <c r="K540" s="9" t="e">
        <f>MATCH($A540, 'Spells By School'!B:B, 0)</f>
        <v>#N/A</v>
      </c>
      <c r="L540" s="9" t="e">
        <f>MATCH($A540, 'Spells By School'!C:C, 0)</f>
        <v>#N/A</v>
      </c>
      <c r="M540" s="9" t="e">
        <f>MATCH($A540, 'Spells By School'!D:D, 0)</f>
        <v>#N/A</v>
      </c>
      <c r="N540" s="9">
        <f>MATCH($A540, 'Spells By School'!E:E, 0)</f>
        <v>66</v>
      </c>
      <c r="O540" s="9" t="e">
        <f>MATCH($A540, 'Spells By School'!F:F, 0)</f>
        <v>#N/A</v>
      </c>
      <c r="P540" s="9" t="e">
        <f ca="1">MATCH($A540, 'Spells By School'!G:G, 0)</f>
        <v>#N/A</v>
      </c>
      <c r="Q540" s="9" t="e">
        <f>MATCH($A540, 'Spells By School'!H:H, 0)</f>
        <v>#N/A</v>
      </c>
      <c r="R540" s="9" t="e">
        <f>MATCH($A540, 'Spells By School'!I:I, 0)</f>
        <v>#N/A</v>
      </c>
      <c r="S540" s="9" t="str">
        <f>IF(ISNA($J540), IF(ISNA($K540), IF(ISNA($L540), IF(ISNA($M540), IF(ISNA($N540), IF(ISNA($O540), IF(ISNA($P540), IF(ISNA($Q540), IF(ISNA($R540), "###error###", R$1),Q$1),P$1),O$1),N$1),M$1),L$1),K$1),J$1)</f>
        <v>Invocation</v>
      </c>
      <c r="T540" s="9" t="str">
        <f>IF(ISNA($J540), IF(ISNA($K540), IF(ISNA($L540), IF(ISNA($M540), IF(ISNA($N540), IF(ISNA($O540), IF(ISNA($P540), IF(ISNA($Q540), IF(ISNA($R540), "###error###", "WM"),"IL"),"NE"),"EN"),"EV"),"TR"),"DI"),"CO"),"AB")</f>
        <v>EV</v>
      </c>
      <c r="U540" s="9">
        <f>IF(ISNA($J540), IF(ISNA($K540), IF(ISNA($L540), IF(ISNA($M540), IF(ISNA($N540), IF(ISNA($O540), IF(ISNA($P540), IF(ISNA($Q540), IF(ISNA($R540), "###error###", MATCH(A540, 'Wand Mapping'!J:J,0)),MATCH(A540, 'Wand Mapping'!I:I,0)),MATCH(A540, 'Wand Mapping'!H:H,0)),MATCH(A540, 'Wand Mapping'!G:G,0)),MATCH(A540, 'Wand Mapping'!F:F,0)),MATCH(A540, 'Wand Mapping'!E:E,0)),MATCH(A540, 'Wand Mapping'!D:D,0)),MATCH(A540, 'Wand Mapping'!C:C,0)),MATCH(A540, 'Wand Mapping'!B:B,0))</f>
        <v>39</v>
      </c>
      <c r="V540" s="9" t="str">
        <f>INDEX('Wand Mapping'!K:K, U540)</f>
        <v>wand_ai_370</v>
      </c>
      <c r="W540" s="9" t="str">
        <f>_xlfn.CONCAT(V540, "_", T540)</f>
        <v>wand_ai_370_EV</v>
      </c>
      <c r="Z540" s="9" t="str">
        <f>IF(ISBLANK(X540), W540, X540)</f>
        <v>wand_ai_370_EV</v>
      </c>
    </row>
    <row r="541" spans="1:26">
      <c r="A541" s="9" t="s">
        <v>416</v>
      </c>
      <c r="B541" s="9" t="s">
        <v>1868</v>
      </c>
      <c r="C541" s="9">
        <v>4</v>
      </c>
      <c r="D541" s="9">
        <v>7</v>
      </c>
      <c r="E541" s="9" t="str">
        <f>_xlfn.CONCAT(B541, RIGHT(_xlfn.CONCAT("0", D541), 2))</f>
        <v>BZ-WR07</v>
      </c>
      <c r="F541" s="9" t="s">
        <v>1460</v>
      </c>
      <c r="G541" s="9" t="s">
        <v>655</v>
      </c>
      <c r="H541" s="9" t="s">
        <v>656</v>
      </c>
      <c r="J541" s="9" t="e">
        <f>MATCH($A541, 'Spells By School'!A:A, 0)</f>
        <v>#N/A</v>
      </c>
      <c r="K541" s="9" t="e">
        <f>MATCH($A541, 'Spells By School'!B:B, 0)</f>
        <v>#N/A</v>
      </c>
      <c r="L541" s="9" t="e">
        <f>MATCH($A541, 'Spells By School'!C:C, 0)</f>
        <v>#N/A</v>
      </c>
      <c r="M541" s="9">
        <f>MATCH($A541, 'Spells By School'!D:D, 0)</f>
        <v>85</v>
      </c>
      <c r="N541" s="9" t="e">
        <f>MATCH($A541, 'Spells By School'!E:E, 0)</f>
        <v>#N/A</v>
      </c>
      <c r="O541" s="9" t="e">
        <f>MATCH($A541, 'Spells By School'!F:F, 0)</f>
        <v>#N/A</v>
      </c>
      <c r="P541" s="9" t="e">
        <f ca="1">MATCH($A541, 'Spells By School'!G:G, 0)</f>
        <v>#N/A</v>
      </c>
      <c r="Q541" s="9" t="e">
        <f>MATCH($A541, 'Spells By School'!H:H, 0)</f>
        <v>#N/A</v>
      </c>
      <c r="R541" s="9" t="e">
        <f>MATCH($A541, 'Spells By School'!I:I, 0)</f>
        <v>#N/A</v>
      </c>
      <c r="S541" s="9" t="str">
        <f>IF(ISNA($J541), IF(ISNA($K541), IF(ISNA($L541), IF(ISNA($M541), IF(ISNA($N541), IF(ISNA($O541), IF(ISNA($P541), IF(ISNA($Q541), IF(ISNA($R541), "###error###", R$1),Q$1),P$1),O$1),N$1),M$1),L$1),K$1),J$1)</f>
        <v>Transmutation</v>
      </c>
      <c r="T541" s="9" t="str">
        <f>IF(ISNA($J541), IF(ISNA($K541), IF(ISNA($L541), IF(ISNA($M541), IF(ISNA($N541), IF(ISNA($O541), IF(ISNA($P541), IF(ISNA($Q541), IF(ISNA($R541), "###error###", "WM"),"IL"),"NE"),"EN"),"EV"),"TR"),"DI"),"CO"),"AB")</f>
        <v>TR</v>
      </c>
      <c r="U541" s="9">
        <f>IF(ISNA($J541), IF(ISNA($K541), IF(ISNA($L541), IF(ISNA($M541), IF(ISNA($N541), IF(ISNA($O541), IF(ISNA($P541), IF(ISNA($Q541), IF(ISNA($R541), "###error###", MATCH(A541, 'Wand Mapping'!J:J,0)),MATCH(A541, 'Wand Mapping'!I:I,0)),MATCH(A541, 'Wand Mapping'!H:H,0)),MATCH(A541, 'Wand Mapping'!G:G,0)),MATCH(A541, 'Wand Mapping'!F:F,0)),MATCH(A541, 'Wand Mapping'!E:E,0)),MATCH(A541, 'Wand Mapping'!D:D,0)),MATCH(A541, 'Wand Mapping'!C:C,0)),MATCH(A541, 'Wand Mapping'!B:B,0))</f>
        <v>68</v>
      </c>
      <c r="V541" s="9" t="str">
        <f>INDEX('Wand Mapping'!K:K, U541)</f>
        <v>wand_ai_660</v>
      </c>
      <c r="W541" s="9" t="str">
        <f>_xlfn.CONCAT(V541, "_", T541)</f>
        <v>wand_ai_660_TR</v>
      </c>
      <c r="Z541" s="9" t="str">
        <f>IF(ISBLANK(X541), W541, X541)</f>
        <v>wand_ai_660_TR</v>
      </c>
    </row>
    <row r="542" spans="1:26">
      <c r="A542" s="9" t="s">
        <v>269</v>
      </c>
      <c r="B542" s="9" t="s">
        <v>1869</v>
      </c>
      <c r="C542" s="9">
        <v>4</v>
      </c>
      <c r="D542" s="9">
        <v>7</v>
      </c>
      <c r="E542" s="9" t="str">
        <f>_xlfn.CONCAT(B542, RIGHT(_xlfn.CONCAT("0", D542), 2))</f>
        <v>BZ-WS07</v>
      </c>
      <c r="F542" s="9" t="s">
        <v>1461</v>
      </c>
      <c r="G542" s="9" t="s">
        <v>655</v>
      </c>
      <c r="H542" s="9" t="s">
        <v>656</v>
      </c>
      <c r="J542" s="9" t="e">
        <f>MATCH($A542, 'Spells By School'!A:A, 0)</f>
        <v>#N/A</v>
      </c>
      <c r="K542" s="9" t="e">
        <f>MATCH($A542, 'Spells By School'!B:B, 0)</f>
        <v>#N/A</v>
      </c>
      <c r="L542" s="9" t="e">
        <f>MATCH($A542, 'Spells By School'!C:C, 0)</f>
        <v>#N/A</v>
      </c>
      <c r="M542" s="9" t="e">
        <f>MATCH($A542, 'Spells By School'!D:D, 0)</f>
        <v>#N/A</v>
      </c>
      <c r="N542" s="9">
        <f>MATCH($A542, 'Spells By School'!E:E, 0)</f>
        <v>82</v>
      </c>
      <c r="O542" s="9" t="e">
        <f>MATCH($A542, 'Spells By School'!F:F, 0)</f>
        <v>#N/A</v>
      </c>
      <c r="P542" s="9" t="e">
        <f ca="1">MATCH($A542, 'Spells By School'!G:G, 0)</f>
        <v>#N/A</v>
      </c>
      <c r="Q542" s="9" t="e">
        <f>MATCH($A542, 'Spells By School'!H:H, 0)</f>
        <v>#N/A</v>
      </c>
      <c r="R542" s="9" t="e">
        <f>MATCH($A542, 'Spells By School'!I:I, 0)</f>
        <v>#N/A</v>
      </c>
      <c r="S542" s="9" t="str">
        <f>IF(ISNA($J542), IF(ISNA($K542), IF(ISNA($L542), IF(ISNA($M542), IF(ISNA($N542), IF(ISNA($O542), IF(ISNA($P542), IF(ISNA($Q542), IF(ISNA($R542), "###error###", R$1),Q$1),P$1),O$1),N$1),M$1),L$1),K$1),J$1)</f>
        <v>Invocation</v>
      </c>
      <c r="T542" s="9" t="str">
        <f>IF(ISNA($J542), IF(ISNA($K542), IF(ISNA($L542), IF(ISNA($M542), IF(ISNA($N542), IF(ISNA($O542), IF(ISNA($P542), IF(ISNA($Q542), IF(ISNA($R542), "###error###", "WM"),"IL"),"NE"),"EN"),"EV"),"TR"),"DI"),"CO"),"AB")</f>
        <v>EV</v>
      </c>
      <c r="U542" s="9">
        <f>IF(ISNA($J542), IF(ISNA($K542), IF(ISNA($L542), IF(ISNA($M542), IF(ISNA($N542), IF(ISNA($O542), IF(ISNA($P542), IF(ISNA($Q542), IF(ISNA($R542), "###error###", MATCH(A542, 'Wand Mapping'!J:J,0)),MATCH(A542, 'Wand Mapping'!I:I,0)),MATCH(A542, 'Wand Mapping'!H:H,0)),MATCH(A542, 'Wand Mapping'!G:G,0)),MATCH(A542, 'Wand Mapping'!F:F,0)),MATCH(A542, 'Wand Mapping'!E:E,0)),MATCH(A542, 'Wand Mapping'!D:D,0)),MATCH(A542, 'Wand Mapping'!C:C,0)),MATCH(A542, 'Wand Mapping'!B:B,0))</f>
        <v>45</v>
      </c>
      <c r="V542" s="9" t="str">
        <f>INDEX('Wand Mapping'!K:K, U542)</f>
        <v>wand_ai_430</v>
      </c>
      <c r="W542" s="9" t="str">
        <f>_xlfn.CONCAT(V542, "_", T542)</f>
        <v>wand_ai_430_EV</v>
      </c>
      <c r="Z542" s="9" t="str">
        <f>IF(ISBLANK(X542), W542, X542)</f>
        <v>wand_ai_430_EV</v>
      </c>
    </row>
    <row r="543" spans="1:26">
      <c r="A543" s="9" t="s">
        <v>454</v>
      </c>
      <c r="B543" s="9" t="s">
        <v>1871</v>
      </c>
      <c r="C543" s="9">
        <v>4</v>
      </c>
      <c r="D543" s="9">
        <v>7</v>
      </c>
      <c r="E543" s="9" t="str">
        <f>_xlfn.CONCAT(B543, RIGHT(_xlfn.CONCAT("0", D543), 2))</f>
        <v>BZ-WU07</v>
      </c>
      <c r="F543" s="9" t="s">
        <v>1463</v>
      </c>
      <c r="G543" s="9" t="s">
        <v>655</v>
      </c>
      <c r="H543" s="9" t="s">
        <v>656</v>
      </c>
      <c r="J543" s="9" t="e">
        <f>MATCH($A543, 'Spells By School'!A:A, 0)</f>
        <v>#N/A</v>
      </c>
      <c r="K543" s="9" t="e">
        <f>MATCH($A543, 'Spells By School'!B:B, 0)</f>
        <v>#N/A</v>
      </c>
      <c r="L543" s="9" t="e">
        <f>MATCH($A543, 'Spells By School'!C:C, 0)</f>
        <v>#N/A</v>
      </c>
      <c r="M543" s="9">
        <f>MATCH($A543, 'Spells By School'!D:D, 0)</f>
        <v>34</v>
      </c>
      <c r="N543" s="9" t="e">
        <f>MATCH($A543, 'Spells By School'!E:E, 0)</f>
        <v>#N/A</v>
      </c>
      <c r="O543" s="9" t="e">
        <f>MATCH($A543, 'Spells By School'!F:F, 0)</f>
        <v>#N/A</v>
      </c>
      <c r="P543" s="9" t="e">
        <f ca="1">MATCH($A543, 'Spells By School'!G:G, 0)</f>
        <v>#N/A</v>
      </c>
      <c r="Q543" s="9" t="e">
        <f>MATCH($A543, 'Spells By School'!H:H, 0)</f>
        <v>#N/A</v>
      </c>
      <c r="R543" s="9" t="e">
        <f>MATCH($A543, 'Spells By School'!I:I, 0)</f>
        <v>#N/A</v>
      </c>
      <c r="S543" s="9" t="str">
        <f>IF(ISNA($J543), IF(ISNA($K543), IF(ISNA($L543), IF(ISNA($M543), IF(ISNA($N543), IF(ISNA($O543), IF(ISNA($P543), IF(ISNA($Q543), IF(ISNA($R543), "###error###", R$1),Q$1),P$1),O$1),N$1),M$1),L$1),K$1),J$1)</f>
        <v>Transmutation</v>
      </c>
      <c r="T543" s="9" t="str">
        <f>IF(ISNA($J543), IF(ISNA($K543), IF(ISNA($L543), IF(ISNA($M543), IF(ISNA($N543), IF(ISNA($O543), IF(ISNA($P543), IF(ISNA($Q543), IF(ISNA($R543), "###error###", "WM"),"IL"),"NE"),"EN"),"EV"),"TR"),"DI"),"CO"),"AB")</f>
        <v>TR</v>
      </c>
      <c r="U543" s="9">
        <f>IF(ISNA($J543), IF(ISNA($K543), IF(ISNA($L543), IF(ISNA($M543), IF(ISNA($N543), IF(ISNA($O543), IF(ISNA($P543), IF(ISNA($Q543), IF(ISNA($R543), "###error###", MATCH(A543, 'Wand Mapping'!J:J,0)),MATCH(A543, 'Wand Mapping'!I:I,0)),MATCH(A543, 'Wand Mapping'!H:H,0)),MATCH(A543, 'Wand Mapping'!G:G,0)),MATCH(A543, 'Wand Mapping'!F:F,0)),MATCH(A543, 'Wand Mapping'!E:E,0)),MATCH(A543, 'Wand Mapping'!D:D,0)),MATCH(A543, 'Wand Mapping'!C:C,0)),MATCH(A543, 'Wand Mapping'!B:B,0))</f>
        <v>74</v>
      </c>
      <c r="V543" s="9" t="str">
        <f>INDEX('Wand Mapping'!K:K, U543)</f>
        <v>wand_ai_720</v>
      </c>
      <c r="W543" s="9" t="str">
        <f>_xlfn.CONCAT(V543, "_", T543)</f>
        <v>wand_ai_720_TR</v>
      </c>
      <c r="Z543" s="9" t="str">
        <f>IF(ISBLANK(X543), W543, X543)</f>
        <v>wand_ai_720_TR</v>
      </c>
    </row>
    <row r="544" spans="1:26">
      <c r="A544" s="9" t="s">
        <v>455</v>
      </c>
      <c r="B544" s="9" t="s">
        <v>1872</v>
      </c>
      <c r="C544" s="9">
        <v>5</v>
      </c>
      <c r="D544" s="9">
        <v>9</v>
      </c>
      <c r="E544" s="9" t="str">
        <f>_xlfn.CONCAT(B544, RIGHT(_xlfn.CONCAT("0", D544), 2))</f>
        <v>BZ-WV09</v>
      </c>
      <c r="F544" s="9" t="s">
        <v>1464</v>
      </c>
      <c r="G544" s="9" t="s">
        <v>655</v>
      </c>
      <c r="H544" s="9" t="s">
        <v>656</v>
      </c>
      <c r="J544" s="9" t="e">
        <f>MATCH($A544, 'Spells By School'!A:A, 0)</f>
        <v>#N/A</v>
      </c>
      <c r="K544" s="9" t="e">
        <f>MATCH($A544, 'Spells By School'!B:B, 0)</f>
        <v>#N/A</v>
      </c>
      <c r="L544" s="9" t="e">
        <f>MATCH($A544, 'Spells By School'!C:C, 0)</f>
        <v>#N/A</v>
      </c>
      <c r="M544" s="9" t="e">
        <f>MATCH($A544, 'Spells By School'!D:D, 0)</f>
        <v>#N/A</v>
      </c>
      <c r="N544" s="9">
        <f>MATCH($A544, 'Spells By School'!E:E, 0)</f>
        <v>65</v>
      </c>
      <c r="O544" s="9" t="e">
        <f>MATCH($A544, 'Spells By School'!F:F, 0)</f>
        <v>#N/A</v>
      </c>
      <c r="P544" s="9" t="e">
        <f ca="1">MATCH($A544, 'Spells By School'!G:G, 0)</f>
        <v>#N/A</v>
      </c>
      <c r="Q544" s="9" t="e">
        <f>MATCH($A544, 'Spells By School'!H:H, 0)</f>
        <v>#N/A</v>
      </c>
      <c r="R544" s="9" t="e">
        <f>MATCH($A544, 'Spells By School'!I:I, 0)</f>
        <v>#N/A</v>
      </c>
      <c r="S544" s="9" t="str">
        <f>IF(ISNA($J544), IF(ISNA($K544), IF(ISNA($L544), IF(ISNA($M544), IF(ISNA($N544), IF(ISNA($O544), IF(ISNA($P544), IF(ISNA($Q544), IF(ISNA($R544), "###error###", R$1),Q$1),P$1),O$1),N$1),M$1),L$1),K$1),J$1)</f>
        <v>Invocation</v>
      </c>
      <c r="T544" s="9" t="str">
        <f>IF(ISNA($J544), IF(ISNA($K544), IF(ISNA($L544), IF(ISNA($M544), IF(ISNA($N544), IF(ISNA($O544), IF(ISNA($P544), IF(ISNA($Q544), IF(ISNA($R544), "###error###", "WM"),"IL"),"NE"),"EN"),"EV"),"TR"),"DI"),"CO"),"AB")</f>
        <v>EV</v>
      </c>
      <c r="U544" s="9">
        <f>IF(ISNA($J544), IF(ISNA($K544), IF(ISNA($L544), IF(ISNA($M544), IF(ISNA($N544), IF(ISNA($O544), IF(ISNA($P544), IF(ISNA($Q544), IF(ISNA($R544), "###error###", MATCH(A544, 'Wand Mapping'!J:J,0)),MATCH(A544, 'Wand Mapping'!I:I,0)),MATCH(A544, 'Wand Mapping'!H:H,0)),MATCH(A544, 'Wand Mapping'!G:G,0)),MATCH(A544, 'Wand Mapping'!F:F,0)),MATCH(A544, 'Wand Mapping'!E:E,0)),MATCH(A544, 'Wand Mapping'!D:D,0)),MATCH(A544, 'Wand Mapping'!C:C,0)),MATCH(A544, 'Wand Mapping'!B:B,0))</f>
        <v>74</v>
      </c>
      <c r="V544" s="9" t="str">
        <f>INDEX('Wand Mapping'!K:K, U544)</f>
        <v>wand_ai_720</v>
      </c>
      <c r="W544" s="9" t="str">
        <f>_xlfn.CONCAT(V544, "_", T544)</f>
        <v>wand_ai_720_EV</v>
      </c>
      <c r="Z544" s="9" t="str">
        <f>IF(ISBLANK(X544), W544, X544)</f>
        <v>wand_ai_720_EV</v>
      </c>
    </row>
    <row r="545" spans="1:26">
      <c r="A545" s="9" t="s">
        <v>372</v>
      </c>
      <c r="B545" s="9" t="s">
        <v>1873</v>
      </c>
      <c r="C545" s="9">
        <v>5</v>
      </c>
      <c r="D545" s="9">
        <v>9</v>
      </c>
      <c r="E545" s="9" t="str">
        <f>_xlfn.CONCAT(B545, RIGHT(_xlfn.CONCAT("0", D545), 2))</f>
        <v>BZ-WW09</v>
      </c>
      <c r="F545" s="9" t="s">
        <v>1465</v>
      </c>
      <c r="G545" s="9" t="s">
        <v>655</v>
      </c>
      <c r="H545" s="9" t="s">
        <v>656</v>
      </c>
      <c r="J545" s="9" t="e">
        <f>MATCH($A545, 'Spells By School'!A:A, 0)</f>
        <v>#N/A</v>
      </c>
      <c r="K545" s="9" t="e">
        <f>MATCH($A545, 'Spells By School'!B:B, 0)</f>
        <v>#N/A</v>
      </c>
      <c r="L545" s="9" t="e">
        <f>MATCH($A545, 'Spells By School'!C:C, 0)</f>
        <v>#N/A</v>
      </c>
      <c r="M545" s="9" t="e">
        <f>MATCH($A545, 'Spells By School'!D:D, 0)</f>
        <v>#N/A</v>
      </c>
      <c r="N545" s="9" t="e">
        <f>MATCH($A545, 'Spells By School'!E:E, 0)</f>
        <v>#N/A</v>
      </c>
      <c r="O545" s="9" t="e">
        <f>MATCH($A545, 'Spells By School'!F:F, 0)</f>
        <v>#N/A</v>
      </c>
      <c r="P545" s="9">
        <f ca="1">MATCH($A545, 'Spells By School'!G:G, 0)</f>
        <v>67</v>
      </c>
      <c r="Q545" s="9" t="e">
        <f>MATCH($A545, 'Spells By School'!H:H, 0)</f>
        <v>#N/A</v>
      </c>
      <c r="R545" s="9" t="e">
        <f>MATCH($A545, 'Spells By School'!I:I, 0)</f>
        <v>#N/A</v>
      </c>
      <c r="S545" s="9" t="str">
        <f ca="1">IF(ISNA($J545), IF(ISNA($K545), IF(ISNA($L545), IF(ISNA($M545), IF(ISNA($N545), IF(ISNA($O545), IF(ISNA($P545), IF(ISNA($Q545), IF(ISNA($R545), "###error###", R$1),Q$1),P$1),O$1),N$1),M$1),L$1),K$1),J$1)</f>
        <v>Necromancy</v>
      </c>
      <c r="T545" s="9" t="str">
        <f ca="1">IF(ISNA($J545), IF(ISNA($K545), IF(ISNA($L545), IF(ISNA($M545), IF(ISNA($N545), IF(ISNA($O545), IF(ISNA($P545), IF(ISNA($Q545), IF(ISNA($R545), "###error###", "WM"),"IL"),"NE"),"EN"),"EV"),"TR"),"DI"),"CO"),"AB")</f>
        <v>NE</v>
      </c>
      <c r="U545" s="9">
        <f ca="1">IF(ISNA($J545), IF(ISNA($K545), IF(ISNA($L545), IF(ISNA($M545), IF(ISNA($N545), IF(ISNA($O545), IF(ISNA($P545), IF(ISNA($Q545), IF(ISNA($R545), "###error###", MATCH(A545, 'Wand Mapping'!J:J,0)),MATCH(A545, 'Wand Mapping'!I:I,0)),MATCH(A545, 'Wand Mapping'!H:H,0)),MATCH(A545, 'Wand Mapping'!G:G,0)),MATCH(A545, 'Wand Mapping'!F:F,0)),MATCH(A545, 'Wand Mapping'!E:E,0)),MATCH(A545, 'Wand Mapping'!D:D,0)),MATCH(A545, 'Wand Mapping'!C:C,0)),MATCH(A545, 'Wand Mapping'!B:B,0))</f>
        <v>61</v>
      </c>
      <c r="V545" s="9" t="str">
        <f ca="1">INDEX('Wand Mapping'!K:K, U545)</f>
        <v>wand_ai_590</v>
      </c>
      <c r="W545" s="9" t="str">
        <f ca="1">_xlfn.CONCAT(V545, "_", T545)</f>
        <v>wand_ai_590_NE</v>
      </c>
      <c r="Z545" s="9" t="str">
        <f ca="1">IF(ISBLANK(X545), W545, X545)</f>
        <v>wand_ai_590_NE</v>
      </c>
    </row>
    <row r="546" spans="1:26">
      <c r="A546" s="9" t="s">
        <v>1475</v>
      </c>
      <c r="B546" s="9" t="s">
        <v>1874</v>
      </c>
      <c r="C546" s="9">
        <v>5</v>
      </c>
      <c r="D546" s="9">
        <v>9</v>
      </c>
      <c r="E546" s="9" t="str">
        <f>_xlfn.CONCAT(B546, RIGHT(_xlfn.CONCAT("0", D546), 2))</f>
        <v>BZ-WX09</v>
      </c>
      <c r="F546" s="9" t="s">
        <v>1466</v>
      </c>
      <c r="G546" s="9" t="s">
        <v>655</v>
      </c>
      <c r="H546" s="9" t="s">
        <v>656</v>
      </c>
      <c r="J546" s="9" t="e">
        <f>MATCH($A546, 'Spells By School'!A:A, 0)</f>
        <v>#N/A</v>
      </c>
      <c r="K546" s="9">
        <f>MATCH($A546, 'Spells By School'!B:B, 0)</f>
        <v>101</v>
      </c>
      <c r="L546" s="9" t="e">
        <f>MATCH($A546, 'Spells By School'!C:C, 0)</f>
        <v>#N/A</v>
      </c>
      <c r="M546" s="9" t="e">
        <f>MATCH($A546, 'Spells By School'!D:D, 0)</f>
        <v>#N/A</v>
      </c>
      <c r="N546" s="9" t="e">
        <f>MATCH($A546, 'Spells By School'!E:E, 0)</f>
        <v>#N/A</v>
      </c>
      <c r="O546" s="9" t="e">
        <f>MATCH($A546, 'Spells By School'!F:F, 0)</f>
        <v>#N/A</v>
      </c>
      <c r="P546" s="9" t="e">
        <f ca="1">MATCH($A546, 'Spells By School'!G:G, 0)</f>
        <v>#N/A</v>
      </c>
      <c r="Q546" s="9" t="e">
        <f>MATCH($A546, 'Spells By School'!H:H, 0)</f>
        <v>#N/A</v>
      </c>
      <c r="R546" s="9" t="e">
        <f>MATCH($A546, 'Spells By School'!I:I, 0)</f>
        <v>#N/A</v>
      </c>
      <c r="S546" s="9" t="str">
        <f>IF(ISNA($J546), IF(ISNA($K546), IF(ISNA($L546), IF(ISNA($M546), IF(ISNA($N546), IF(ISNA($O546), IF(ISNA($P546), IF(ISNA($Q546), IF(ISNA($R546), "###error###", R$1),Q$1),P$1),O$1),N$1),M$1),L$1),K$1),J$1)</f>
        <v>Conjuration</v>
      </c>
      <c r="T546" s="9" t="str">
        <f>IF(ISNA($J546), IF(ISNA($K546), IF(ISNA($L546), IF(ISNA($M546), IF(ISNA($N546), IF(ISNA($O546), IF(ISNA($P546), IF(ISNA($Q546), IF(ISNA($R546), "###error###", "WM"),"IL"),"NE"),"EN"),"EV"),"TR"),"DI"),"CO"),"AB")</f>
        <v>CO</v>
      </c>
      <c r="U546" s="9" t="e">
        <f>IF(ISNA($J546), IF(ISNA($K546), IF(ISNA($L546), IF(ISNA($M546), IF(ISNA($N546), IF(ISNA($O546), IF(ISNA($P546), IF(ISNA($Q546), IF(ISNA($R546), "###error###", MATCH(A546, 'Wand Mapping'!J:J,0)),MATCH(A546, 'Wand Mapping'!I:I,0)),MATCH(A546, 'Wand Mapping'!H:H,0)),MATCH(A546, 'Wand Mapping'!G:G,0)),MATCH(A546, 'Wand Mapping'!F:F,0)),MATCH(A546, 'Wand Mapping'!E:E,0)),MATCH(A546, 'Wand Mapping'!D:D,0)),MATCH(A546, 'Wand Mapping'!C:C,0)),MATCH(A546, 'Wand Mapping'!B:B,0))</f>
        <v>#N/A</v>
      </c>
      <c r="V546" s="9" t="e">
        <f>INDEX('Wand Mapping'!K:K, U546)</f>
        <v>#N/A</v>
      </c>
      <c r="W546" s="9" t="e">
        <f>_xlfn.CONCAT(V546, "_", T546)</f>
        <v>#N/A</v>
      </c>
      <c r="X546" s="60" t="s">
        <v>1958</v>
      </c>
      <c r="Z546" s="9" t="str">
        <f>IF(ISBLANK(X546), W546, X546)</f>
        <v>wand_ai_610_CO</v>
      </c>
    </row>
    <row r="547" spans="1:26">
      <c r="A547" s="9" t="s">
        <v>394</v>
      </c>
      <c r="B547" s="9" t="s">
        <v>1875</v>
      </c>
      <c r="C547" s="9">
        <v>5</v>
      </c>
      <c r="D547" s="9">
        <v>9</v>
      </c>
      <c r="E547" s="9" t="str">
        <f>_xlfn.CONCAT(B547, RIGHT(_xlfn.CONCAT("0", D547), 2))</f>
        <v>BZ-WY09</v>
      </c>
      <c r="F547" s="9" t="s">
        <v>1467</v>
      </c>
      <c r="G547" s="9" t="s">
        <v>655</v>
      </c>
      <c r="H547" s="9" t="s">
        <v>656</v>
      </c>
      <c r="J547" s="9" t="e">
        <f>MATCH($A547, 'Spells By School'!A:A, 0)</f>
        <v>#N/A</v>
      </c>
      <c r="K547" s="9" t="e">
        <f>MATCH($A547, 'Spells By School'!B:B, 0)</f>
        <v>#N/A</v>
      </c>
      <c r="L547" s="9" t="e">
        <f>MATCH($A547, 'Spells By School'!C:C, 0)</f>
        <v>#N/A</v>
      </c>
      <c r="M547" s="9" t="e">
        <f>MATCH($A547, 'Spells By School'!D:D, 0)</f>
        <v>#N/A</v>
      </c>
      <c r="N547" s="9" t="e">
        <f>MATCH($A547, 'Spells By School'!E:E, 0)</f>
        <v>#N/A</v>
      </c>
      <c r="O547" s="9" t="e">
        <f>MATCH($A547, 'Spells By School'!F:F, 0)</f>
        <v>#N/A</v>
      </c>
      <c r="P547" s="9" t="e">
        <f ca="1">MATCH($A547, 'Spells By School'!G:G, 0)</f>
        <v>#N/A</v>
      </c>
      <c r="Q547" s="9">
        <f>MATCH($A547, 'Spells By School'!H:H, 0)</f>
        <v>8</v>
      </c>
      <c r="R547" s="9" t="e">
        <f>MATCH($A547, 'Spells By School'!I:I, 0)</f>
        <v>#N/A</v>
      </c>
      <c r="S547" s="9" t="str">
        <f ca="1">IF(ISNA($J547), IF(ISNA($K547), IF(ISNA($L547), IF(ISNA($M547), IF(ISNA($N547), IF(ISNA($O547), IF(ISNA($P547), IF(ISNA($Q547), IF(ISNA($R547), "###error###", R$1),Q$1),P$1),O$1),N$1),M$1),L$1),K$1),J$1)</f>
        <v>Illusion</v>
      </c>
      <c r="T547" s="9" t="str">
        <f ca="1">IF(ISNA($J547), IF(ISNA($K547), IF(ISNA($L547), IF(ISNA($M547), IF(ISNA($N547), IF(ISNA($O547), IF(ISNA($P547), IF(ISNA($Q547), IF(ISNA($R547), "###error###", "WM"),"IL"),"NE"),"EN"),"EV"),"TR"),"DI"),"CO"),"AB")</f>
        <v>IL</v>
      </c>
      <c r="U547" s="9">
        <f ca="1">IF(ISNA($J547), IF(ISNA($K547), IF(ISNA($L547), IF(ISNA($M547), IF(ISNA($N547), IF(ISNA($O547), IF(ISNA($P547), IF(ISNA($Q547), IF(ISNA($R547), "###error###", MATCH(A547, 'Wand Mapping'!J:J,0)),MATCH(A547, 'Wand Mapping'!I:I,0)),MATCH(A547, 'Wand Mapping'!H:H,0)),MATCH(A547, 'Wand Mapping'!G:G,0)),MATCH(A547, 'Wand Mapping'!F:F,0)),MATCH(A547, 'Wand Mapping'!E:E,0)),MATCH(A547, 'Wand Mapping'!D:D,0)),MATCH(A547, 'Wand Mapping'!C:C,0)),MATCH(A547, 'Wand Mapping'!B:B,0))</f>
        <v>64</v>
      </c>
      <c r="V547" s="9" t="str">
        <f ca="1">INDEX('Wand Mapping'!K:K, U547)</f>
        <v>wand_ai_620</v>
      </c>
      <c r="W547" s="9" t="str">
        <f ca="1">_xlfn.CONCAT(V547, "_", T547)</f>
        <v>wand_ai_620_IL</v>
      </c>
      <c r="Z547" s="9" t="str">
        <f ca="1">IF(ISBLANK(X547), W547, X547)</f>
        <v>wand_ai_620_IL</v>
      </c>
    </row>
    <row r="548" spans="1:26">
      <c r="A548" s="9" t="s">
        <v>47</v>
      </c>
      <c r="B548" s="9" t="s">
        <v>1876</v>
      </c>
      <c r="C548" s="9">
        <v>5</v>
      </c>
      <c r="D548" s="9">
        <v>9</v>
      </c>
      <c r="E548" s="9" t="str">
        <f>_xlfn.CONCAT(B548, RIGHT(_xlfn.CONCAT("0", D548), 2))</f>
        <v>BZ-WZ09</v>
      </c>
      <c r="F548" s="9" t="s">
        <v>1468</v>
      </c>
      <c r="G548" s="9" t="s">
        <v>655</v>
      </c>
      <c r="H548" s="9" t="s">
        <v>656</v>
      </c>
      <c r="J548" s="9" t="e">
        <f>MATCH($A548, 'Spells By School'!A:A, 0)</f>
        <v>#N/A</v>
      </c>
      <c r="K548" s="9" t="e">
        <f>MATCH($A548, 'Spells By School'!B:B, 0)</f>
        <v>#N/A</v>
      </c>
      <c r="L548" s="9" t="e">
        <f>MATCH($A548, 'Spells By School'!C:C, 0)</f>
        <v>#N/A</v>
      </c>
      <c r="M548" s="9" t="e">
        <f>MATCH($A548, 'Spells By School'!D:D, 0)</f>
        <v>#N/A</v>
      </c>
      <c r="N548" s="9" t="e">
        <f>MATCH($A548, 'Spells By School'!E:E, 0)</f>
        <v>#N/A</v>
      </c>
      <c r="O548" s="9">
        <f>MATCH($A548, 'Spells By School'!F:F, 0)</f>
        <v>44</v>
      </c>
      <c r="P548" s="9" t="e">
        <f ca="1">MATCH($A548, 'Spells By School'!G:G, 0)</f>
        <v>#N/A</v>
      </c>
      <c r="Q548" s="9" t="e">
        <f>MATCH($A548, 'Spells By School'!H:H, 0)</f>
        <v>#N/A</v>
      </c>
      <c r="R548" s="9" t="e">
        <f>MATCH($A548, 'Spells By School'!I:I, 0)</f>
        <v>#N/A</v>
      </c>
      <c r="S548" s="9" t="str">
        <f>IF(ISNA($J548), IF(ISNA($K548), IF(ISNA($L548), IF(ISNA($M548), IF(ISNA($N548), IF(ISNA($O548), IF(ISNA($P548), IF(ISNA($Q548), IF(ISNA($R548), "###error###", R$1),Q$1),P$1),O$1),N$1),M$1),L$1),K$1),J$1)</f>
        <v>Enchantment</v>
      </c>
      <c r="T548" s="9" t="str">
        <f>IF(ISNA($J548), IF(ISNA($K548), IF(ISNA($L548), IF(ISNA($M548), IF(ISNA($N548), IF(ISNA($O548), IF(ISNA($P548), IF(ISNA($Q548), IF(ISNA($R548), "###error###", "WM"),"IL"),"NE"),"EN"),"EV"),"TR"),"DI"),"CO"),"AB")</f>
        <v>EN</v>
      </c>
      <c r="U548" s="9">
        <f>IF(ISNA($J548), IF(ISNA($K548), IF(ISNA($L548), IF(ISNA($M548), IF(ISNA($N548), IF(ISNA($O548), IF(ISNA($P548), IF(ISNA($Q548), IF(ISNA($R548), "###error###", MATCH(A548, 'Wand Mapping'!J:J,0)),MATCH(A548, 'Wand Mapping'!I:I,0)),MATCH(A548, 'Wand Mapping'!H:H,0)),MATCH(A548, 'Wand Mapping'!G:G,0)),MATCH(A548, 'Wand Mapping'!F:F,0)),MATCH(A548, 'Wand Mapping'!E:E,0)),MATCH(A548, 'Wand Mapping'!D:D,0)),MATCH(A548, 'Wand Mapping'!C:C,0)),MATCH(A548, 'Wand Mapping'!B:B,0))</f>
        <v>9</v>
      </c>
      <c r="V548" s="9" t="str">
        <f>INDEX('Wand Mapping'!K:K, U548)</f>
        <v>wand_ai_070</v>
      </c>
      <c r="W548" s="9" t="str">
        <f>_xlfn.CONCAT(V548, "_", T548)</f>
        <v>wand_ai_070_EN</v>
      </c>
      <c r="Z548" s="9" t="str">
        <f>IF(ISBLANK(X548), W548, X548)</f>
        <v>wand_ai_070_EN</v>
      </c>
    </row>
    <row r="549" spans="1:26">
      <c r="A549" s="9" t="s">
        <v>244</v>
      </c>
      <c r="B549" s="9" t="s">
        <v>1877</v>
      </c>
      <c r="C549" s="9">
        <v>5</v>
      </c>
      <c r="D549" s="9">
        <v>9</v>
      </c>
      <c r="E549" s="9" t="str">
        <f>_xlfn.CONCAT(B549, RIGHT(_xlfn.CONCAT("0", D549), 2))</f>
        <v>BZ-X_09</v>
      </c>
      <c r="F549" s="9" t="s">
        <v>1469</v>
      </c>
      <c r="G549" s="9" t="s">
        <v>655</v>
      </c>
      <c r="H549" s="9" t="s">
        <v>656</v>
      </c>
      <c r="J549" s="9" t="e">
        <f>MATCH($A549, 'Spells By School'!A:A, 0)</f>
        <v>#N/A</v>
      </c>
      <c r="K549" s="9" t="e">
        <f>MATCH($A549, 'Spells By School'!B:B, 0)</f>
        <v>#N/A</v>
      </c>
      <c r="L549" s="9" t="e">
        <f>MATCH($A549, 'Spells By School'!C:C, 0)</f>
        <v>#N/A</v>
      </c>
      <c r="M549" s="9">
        <f>MATCH($A549, 'Spells By School'!D:D, 0)</f>
        <v>73</v>
      </c>
      <c r="N549" s="9" t="e">
        <f>MATCH($A549, 'Spells By School'!E:E, 0)</f>
        <v>#N/A</v>
      </c>
      <c r="O549" s="9" t="e">
        <f>MATCH($A549, 'Spells By School'!F:F, 0)</f>
        <v>#N/A</v>
      </c>
      <c r="P549" s="9" t="e">
        <f ca="1">MATCH($A549, 'Spells By School'!G:G, 0)</f>
        <v>#N/A</v>
      </c>
      <c r="Q549" s="9" t="e">
        <f>MATCH($A549, 'Spells By School'!H:H, 0)</f>
        <v>#N/A</v>
      </c>
      <c r="R549" s="9" t="e">
        <f>MATCH($A549, 'Spells By School'!I:I, 0)</f>
        <v>#N/A</v>
      </c>
      <c r="S549" s="9" t="str">
        <f>IF(ISNA($J549), IF(ISNA($K549), IF(ISNA($L549), IF(ISNA($M549), IF(ISNA($N549), IF(ISNA($O549), IF(ISNA($P549), IF(ISNA($Q549), IF(ISNA($R549), "###error###", R$1),Q$1),P$1),O$1),N$1),M$1),L$1),K$1),J$1)</f>
        <v>Transmutation</v>
      </c>
      <c r="T549" s="9" t="str">
        <f>IF(ISNA($J549), IF(ISNA($K549), IF(ISNA($L549), IF(ISNA($M549), IF(ISNA($N549), IF(ISNA($O549), IF(ISNA($P549), IF(ISNA($Q549), IF(ISNA($R549), "###error###", "WM"),"IL"),"NE"),"EN"),"EV"),"TR"),"DI"),"CO"),"AB")</f>
        <v>TR</v>
      </c>
      <c r="U549" s="9">
        <f>IF(ISNA($J549), IF(ISNA($K549), IF(ISNA($L549), IF(ISNA($M549), IF(ISNA($N549), IF(ISNA($O549), IF(ISNA($P549), IF(ISNA($Q549), IF(ISNA($R549), "###error###", MATCH(A549, 'Wand Mapping'!J:J,0)),MATCH(A549, 'Wand Mapping'!I:I,0)),MATCH(A549, 'Wand Mapping'!H:H,0)),MATCH(A549, 'Wand Mapping'!G:G,0)),MATCH(A549, 'Wand Mapping'!F:F,0)),MATCH(A549, 'Wand Mapping'!E:E,0)),MATCH(A549, 'Wand Mapping'!D:D,0)),MATCH(A549, 'Wand Mapping'!C:C,0)),MATCH(A549, 'Wand Mapping'!B:B,0))</f>
        <v>42</v>
      </c>
      <c r="V549" s="9" t="str">
        <f>INDEX('Wand Mapping'!K:K, U549)</f>
        <v>wand_ai_400</v>
      </c>
      <c r="W549" s="9" t="str">
        <f>_xlfn.CONCAT(V549, "_", T549)</f>
        <v>wand_ai_400_TR</v>
      </c>
      <c r="Z549" s="9" t="str">
        <f>IF(ISBLANK(X549), W549, X549)</f>
        <v>wand_ai_400_TR</v>
      </c>
    </row>
    <row r="550" spans="1:26">
      <c r="A550" s="9" t="s">
        <v>539</v>
      </c>
      <c r="B550" s="9" t="s">
        <v>1878</v>
      </c>
      <c r="C550" s="9">
        <v>5</v>
      </c>
      <c r="D550" s="9">
        <v>9</v>
      </c>
      <c r="E550" s="9" t="str">
        <f>_xlfn.CONCAT(B550, RIGHT(_xlfn.CONCAT("0", D550), 2))</f>
        <v>BZ-X009</v>
      </c>
      <c r="F550" s="9" t="s">
        <v>1470</v>
      </c>
      <c r="G550" s="9" t="s">
        <v>655</v>
      </c>
      <c r="H550" s="9" t="s">
        <v>656</v>
      </c>
      <c r="J550" s="9" t="e">
        <f>MATCH($A550, 'Spells By School'!A:A, 0)</f>
        <v>#N/A</v>
      </c>
      <c r="K550" s="9">
        <f>MATCH($A550, 'Spells By School'!B:B, 0)</f>
        <v>66</v>
      </c>
      <c r="L550" s="9" t="e">
        <f>MATCH($A550, 'Spells By School'!C:C, 0)</f>
        <v>#N/A</v>
      </c>
      <c r="M550" s="9" t="e">
        <f>MATCH($A550, 'Spells By School'!D:D, 0)</f>
        <v>#N/A</v>
      </c>
      <c r="N550" s="9" t="e">
        <f>MATCH($A550, 'Spells By School'!E:E, 0)</f>
        <v>#N/A</v>
      </c>
      <c r="O550" s="9" t="e">
        <f>MATCH($A550, 'Spells By School'!F:F, 0)</f>
        <v>#N/A</v>
      </c>
      <c r="P550" s="9" t="e">
        <f ca="1">MATCH($A550, 'Spells By School'!G:G, 0)</f>
        <v>#N/A</v>
      </c>
      <c r="Q550" s="9" t="e">
        <f>MATCH($A550, 'Spells By School'!H:H, 0)</f>
        <v>#N/A</v>
      </c>
      <c r="R550" s="9" t="e">
        <f>MATCH($A550, 'Spells By School'!I:I, 0)</f>
        <v>#N/A</v>
      </c>
      <c r="S550" s="9" t="str">
        <f>IF(ISNA($J550), IF(ISNA($K550), IF(ISNA($L550), IF(ISNA($M550), IF(ISNA($N550), IF(ISNA($O550), IF(ISNA($P550), IF(ISNA($Q550), IF(ISNA($R550), "###error###", R$1),Q$1),P$1),O$1),N$1),M$1),L$1),K$1),J$1)</f>
        <v>Conjuration</v>
      </c>
      <c r="T550" s="9" t="str">
        <f>IF(ISNA($J550), IF(ISNA($K550), IF(ISNA($L550), IF(ISNA($M550), IF(ISNA($N550), IF(ISNA($O550), IF(ISNA($P550), IF(ISNA($Q550), IF(ISNA($R550), "###error###", "WM"),"IL"),"NE"),"EN"),"EV"),"TR"),"DI"),"CO"),"AB")</f>
        <v>CO</v>
      </c>
      <c r="U550" s="9">
        <f>IF(ISNA($J550), IF(ISNA($K550), IF(ISNA($L550), IF(ISNA($M550), IF(ISNA($N550), IF(ISNA($O550), IF(ISNA($P550), IF(ISNA($Q550), IF(ISNA($R550), "###error###", MATCH(A550, 'Wand Mapping'!J:J,0)),MATCH(A550, 'Wand Mapping'!I:I,0)),MATCH(A550, 'Wand Mapping'!H:H,0)),MATCH(A550, 'Wand Mapping'!G:G,0)),MATCH(A550, 'Wand Mapping'!F:F,0)),MATCH(A550, 'Wand Mapping'!E:E,0)),MATCH(A550, 'Wand Mapping'!D:D,0)),MATCH(A550, 'Wand Mapping'!C:C,0)),MATCH(A550, 'Wand Mapping'!B:B,0))</f>
        <v>86</v>
      </c>
      <c r="V550" s="9" t="str">
        <f>INDEX('Wand Mapping'!K:K, U550)</f>
        <v>wand_ai_840</v>
      </c>
      <c r="W550" s="9" t="str">
        <f>_xlfn.CONCAT(V550, "_", T550)</f>
        <v>wand_ai_840_CO</v>
      </c>
      <c r="Z550" s="9" t="str">
        <f>IF(ISBLANK(X550), W550, X550)</f>
        <v>wand_ai_840_CO</v>
      </c>
    </row>
    <row r="551" spans="1:26">
      <c r="A551" s="9" t="s">
        <v>132</v>
      </c>
      <c r="B551" s="9" t="s">
        <v>1879</v>
      </c>
      <c r="C551" s="9">
        <v>5</v>
      </c>
      <c r="D551" s="9">
        <v>9</v>
      </c>
      <c r="E551" s="9" t="str">
        <f>_xlfn.CONCAT(B551, RIGHT(_xlfn.CONCAT("0", D551), 2))</f>
        <v>BZ-X109</v>
      </c>
      <c r="F551" s="9" t="s">
        <v>1471</v>
      </c>
      <c r="G551" s="9" t="s">
        <v>655</v>
      </c>
      <c r="H551" s="9" t="s">
        <v>656</v>
      </c>
      <c r="J551" s="9" t="e">
        <f>MATCH($A551, 'Spells By School'!A:A, 0)</f>
        <v>#N/A</v>
      </c>
      <c r="K551" s="9" t="e">
        <f>MATCH($A551, 'Spells By School'!B:B, 0)</f>
        <v>#N/A</v>
      </c>
      <c r="L551" s="9" t="e">
        <f>MATCH($A551, 'Spells By School'!C:C, 0)</f>
        <v>#N/A</v>
      </c>
      <c r="M551" s="9" t="e">
        <f>MATCH($A551, 'Spells By School'!D:D, 0)</f>
        <v>#N/A</v>
      </c>
      <c r="N551" s="9" t="e">
        <f>MATCH($A551, 'Spells By School'!E:E, 0)</f>
        <v>#N/A</v>
      </c>
      <c r="O551" s="9" t="e">
        <f>MATCH($A551, 'Spells By School'!F:F, 0)</f>
        <v>#N/A</v>
      </c>
      <c r="P551" s="9">
        <f ca="1">MATCH($A551, 'Spells By School'!G:G, 0)</f>
        <v>71</v>
      </c>
      <c r="Q551" s="9" t="e">
        <f>MATCH($A551, 'Spells By School'!H:H, 0)</f>
        <v>#N/A</v>
      </c>
      <c r="R551" s="9" t="e">
        <f>MATCH($A551, 'Spells By School'!I:I, 0)</f>
        <v>#N/A</v>
      </c>
      <c r="S551" s="9" t="str">
        <f ca="1">IF(ISNA($J551), IF(ISNA($K551), IF(ISNA($L551), IF(ISNA($M551), IF(ISNA($N551), IF(ISNA($O551), IF(ISNA($P551), IF(ISNA($Q551), IF(ISNA($R551), "###error###", R$1),Q$1),P$1),O$1),N$1),M$1),L$1),K$1),J$1)</f>
        <v>Necromancy</v>
      </c>
      <c r="T551" s="9" t="str">
        <f ca="1">IF(ISNA($J551), IF(ISNA($K551), IF(ISNA($L551), IF(ISNA($M551), IF(ISNA($N551), IF(ISNA($O551), IF(ISNA($P551), IF(ISNA($Q551), IF(ISNA($R551), "###error###", "WM"),"IL"),"NE"),"EN"),"EV"),"TR"),"DI"),"CO"),"AB")</f>
        <v>NE</v>
      </c>
      <c r="U551" s="9">
        <f ca="1">IF(ISNA($J551), IF(ISNA($K551), IF(ISNA($L551), IF(ISNA($M551), IF(ISNA($N551), IF(ISNA($O551), IF(ISNA($P551), IF(ISNA($Q551), IF(ISNA($R551), "###error###", MATCH(A551, 'Wand Mapping'!J:J,0)),MATCH(A551, 'Wand Mapping'!I:I,0)),MATCH(A551, 'Wand Mapping'!H:H,0)),MATCH(A551, 'Wand Mapping'!G:G,0)),MATCH(A551, 'Wand Mapping'!F:F,0)),MATCH(A551, 'Wand Mapping'!E:E,0)),MATCH(A551, 'Wand Mapping'!D:D,0)),MATCH(A551, 'Wand Mapping'!C:C,0)),MATCH(A551, 'Wand Mapping'!B:B,0))</f>
        <v>23</v>
      </c>
      <c r="V551" s="9" t="str">
        <f ca="1">INDEX('Wand Mapping'!K:K, U551)</f>
        <v>wand_ai_210</v>
      </c>
      <c r="W551" s="9" t="str">
        <f ca="1">_xlfn.CONCAT(V551, "_", T551)</f>
        <v>wand_ai_210_NE</v>
      </c>
      <c r="Z551" s="9" t="str">
        <f ca="1">IF(ISBLANK(X551), W551, X551)</f>
        <v>wand_ai_210_NE</v>
      </c>
    </row>
    <row r="552" spans="1:26">
      <c r="A552" s="9" t="s">
        <v>615</v>
      </c>
      <c r="B552" s="9" t="s">
        <v>1880</v>
      </c>
      <c r="C552" s="9">
        <v>5</v>
      </c>
      <c r="D552" s="9">
        <v>9</v>
      </c>
      <c r="E552" s="9" t="str">
        <f>_xlfn.CONCAT(B552, RIGHT(_xlfn.CONCAT("0", D552), 2))</f>
        <v>BZ-X209</v>
      </c>
      <c r="F552" s="9" t="s">
        <v>1472</v>
      </c>
      <c r="G552" s="9" t="s">
        <v>655</v>
      </c>
      <c r="H552" s="9" t="s">
        <v>656</v>
      </c>
      <c r="J552" s="9" t="e">
        <f>MATCH($A552, 'Spells By School'!A:A, 0)</f>
        <v>#N/A</v>
      </c>
      <c r="K552" s="9" t="e">
        <f>MATCH($A552, 'Spells By School'!B:B, 0)</f>
        <v>#N/A</v>
      </c>
      <c r="L552" s="9" t="e">
        <f>MATCH($A552, 'Spells By School'!C:C, 0)</f>
        <v>#N/A</v>
      </c>
      <c r="M552" s="9" t="e">
        <f>MATCH($A552, 'Spells By School'!D:D, 0)</f>
        <v>#N/A</v>
      </c>
      <c r="N552" s="9" t="e">
        <f>MATCH($A552, 'Spells By School'!E:E, 0)</f>
        <v>#N/A</v>
      </c>
      <c r="O552" s="9">
        <f>MATCH($A552, 'Spells By School'!F:F, 0)</f>
        <v>2</v>
      </c>
      <c r="P552" s="9" t="e">
        <f ca="1">MATCH($A552, 'Spells By School'!G:G, 0)</f>
        <v>#N/A</v>
      </c>
      <c r="Q552" s="9" t="e">
        <f>MATCH($A552, 'Spells By School'!H:H, 0)</f>
        <v>#N/A</v>
      </c>
      <c r="R552" s="9" t="e">
        <f>MATCH($A552, 'Spells By School'!I:I, 0)</f>
        <v>#N/A</v>
      </c>
      <c r="S552" s="9" t="str">
        <f>IF(ISNA($J552), IF(ISNA($K552), IF(ISNA($L552), IF(ISNA($M552), IF(ISNA($N552), IF(ISNA($O552), IF(ISNA($P552), IF(ISNA($Q552), IF(ISNA($R552), "###error###", R$1),Q$1),P$1),O$1),N$1),M$1),L$1),K$1),J$1)</f>
        <v>Enchantment</v>
      </c>
      <c r="T552" s="9" t="str">
        <f>IF(ISNA($J552), IF(ISNA($K552), IF(ISNA($L552), IF(ISNA($M552), IF(ISNA($N552), IF(ISNA($O552), IF(ISNA($P552), IF(ISNA($Q552), IF(ISNA($R552), "###error###", "WM"),"IL"),"NE"),"EN"),"EV"),"TR"),"DI"),"CO"),"AB")</f>
        <v>EN</v>
      </c>
      <c r="U552" s="9">
        <f>IF(ISNA($J552), IF(ISNA($K552), IF(ISNA($L552), IF(ISNA($M552), IF(ISNA($N552), IF(ISNA($O552), IF(ISNA($P552), IF(ISNA($Q552), IF(ISNA($R552), "###error###", MATCH(A552, 'Wand Mapping'!J:J,0)),MATCH(A552, 'Wand Mapping'!I:I,0)),MATCH(A552, 'Wand Mapping'!H:H,0)),MATCH(A552, 'Wand Mapping'!G:G,0)),MATCH(A552, 'Wand Mapping'!F:F,0)),MATCH(A552, 'Wand Mapping'!E:E,0)),MATCH(A552, 'Wand Mapping'!D:D,0)),MATCH(A552, 'Wand Mapping'!C:C,0)),MATCH(A552, 'Wand Mapping'!B:B,0))</f>
        <v>98</v>
      </c>
      <c r="V552" s="9" t="str">
        <f>INDEX('Wand Mapping'!K:K, U552)</f>
        <v>wand_ai_960</v>
      </c>
      <c r="W552" s="9" t="str">
        <f>_xlfn.CONCAT(V552, "_", T552)</f>
        <v>wand_ai_960_EN</v>
      </c>
      <c r="Z552" s="9" t="str">
        <f>IF(ISBLANK(X552), W552, X552)</f>
        <v>wand_ai_960_EN</v>
      </c>
    </row>
    <row r="553" spans="1:26">
      <c r="A553" s="9" t="s">
        <v>412</v>
      </c>
      <c r="B553" s="9" t="s">
        <v>1881</v>
      </c>
      <c r="C553" s="9">
        <v>5</v>
      </c>
      <c r="D553" s="9">
        <v>9</v>
      </c>
      <c r="E553" s="9" t="str">
        <f>_xlfn.CONCAT(B553, RIGHT(_xlfn.CONCAT("0", D553), 2))</f>
        <v>BZ-X309</v>
      </c>
      <c r="F553" s="9" t="s">
        <v>1473</v>
      </c>
      <c r="G553" s="9" t="s">
        <v>655</v>
      </c>
      <c r="H553" s="9" t="s">
        <v>656</v>
      </c>
      <c r="J553" s="9" t="e">
        <f>MATCH($A553, 'Spells By School'!A:A, 0)</f>
        <v>#N/A</v>
      </c>
      <c r="K553" s="9" t="e">
        <f>MATCH($A553, 'Spells By School'!B:B, 0)</f>
        <v>#N/A</v>
      </c>
      <c r="L553" s="9" t="e">
        <f>MATCH($A553, 'Spells By School'!C:C, 0)</f>
        <v>#N/A</v>
      </c>
      <c r="M553" s="9" t="e">
        <f>MATCH($A553, 'Spells By School'!D:D, 0)</f>
        <v>#N/A</v>
      </c>
      <c r="N553" s="9" t="e">
        <f>MATCH($A553, 'Spells By School'!E:E, 0)</f>
        <v>#N/A</v>
      </c>
      <c r="O553" s="9" t="e">
        <f>MATCH($A553, 'Spells By School'!F:F, 0)</f>
        <v>#N/A</v>
      </c>
      <c r="P553" s="9">
        <f ca="1">MATCH($A553, 'Spells By School'!G:G, 0)</f>
        <v>45</v>
      </c>
      <c r="Q553" s="9" t="e">
        <f>MATCH($A553, 'Spells By School'!H:H, 0)</f>
        <v>#N/A</v>
      </c>
      <c r="R553" s="9" t="e">
        <f>MATCH($A553, 'Spells By School'!I:I, 0)</f>
        <v>#N/A</v>
      </c>
      <c r="S553" s="9" t="str">
        <f ca="1">IF(ISNA($J553), IF(ISNA($K553), IF(ISNA($L553), IF(ISNA($M553), IF(ISNA($N553), IF(ISNA($O553), IF(ISNA($P553), IF(ISNA($Q553), IF(ISNA($R553), "###error###", R$1),Q$1),P$1),O$1),N$1),M$1),L$1),K$1),J$1)</f>
        <v>Necromancy</v>
      </c>
      <c r="T553" s="9" t="str">
        <f ca="1">IF(ISNA($J553), IF(ISNA($K553), IF(ISNA($L553), IF(ISNA($M553), IF(ISNA($N553), IF(ISNA($O553), IF(ISNA($P553), IF(ISNA($Q553), IF(ISNA($R553), "###error###", "WM"),"IL"),"NE"),"EN"),"EV"),"TR"),"DI"),"CO"),"AB")</f>
        <v>NE</v>
      </c>
      <c r="U553" s="9">
        <f ca="1">IF(ISNA($J553), IF(ISNA($K553), IF(ISNA($L553), IF(ISNA($M553), IF(ISNA($N553), IF(ISNA($O553), IF(ISNA($P553), IF(ISNA($Q553), IF(ISNA($R553), "###error###", MATCH(A553, 'Wand Mapping'!J:J,0)),MATCH(A553, 'Wand Mapping'!I:I,0)),MATCH(A553, 'Wand Mapping'!H:H,0)),MATCH(A553, 'Wand Mapping'!G:G,0)),MATCH(A553, 'Wand Mapping'!F:F,0)),MATCH(A553, 'Wand Mapping'!E:E,0)),MATCH(A553, 'Wand Mapping'!D:D,0)),MATCH(A553, 'Wand Mapping'!C:C,0)),MATCH(A553, 'Wand Mapping'!B:B,0))</f>
        <v>67</v>
      </c>
      <c r="V553" s="9" t="str">
        <f ca="1">INDEX('Wand Mapping'!K:K, U553)</f>
        <v>wand_ai_650</v>
      </c>
      <c r="W553" s="9" t="str">
        <f ca="1">_xlfn.CONCAT(V553, "_", T553)</f>
        <v>wand_ai_650_NE</v>
      </c>
      <c r="Z553" s="9" t="str">
        <f ca="1">IF(ISBLANK(X553), W553, X553)</f>
        <v>wand_ai_650_NE</v>
      </c>
    </row>
    <row r="554" spans="1:26">
      <c r="A554" s="9" t="s">
        <v>583</v>
      </c>
      <c r="B554" s="9" t="s">
        <v>1884</v>
      </c>
      <c r="C554" s="9">
        <v>6</v>
      </c>
      <c r="D554" s="9">
        <v>12</v>
      </c>
      <c r="E554" s="9" t="str">
        <f>_xlfn.CONCAT(B554, RIGHT(_xlfn.CONCAT("0", D554), 2))</f>
        <v>BZ-X612</v>
      </c>
      <c r="F554" s="9" t="s">
        <v>1476</v>
      </c>
      <c r="G554" s="9" t="s">
        <v>655</v>
      </c>
      <c r="H554" s="9" t="s">
        <v>656</v>
      </c>
      <c r="J554" s="9" t="e">
        <f>MATCH($A554, 'Spells By School'!A:A, 0)</f>
        <v>#N/A</v>
      </c>
      <c r="K554" s="9">
        <f>MATCH($A554, 'Spells By School'!B:B, 0)</f>
        <v>52</v>
      </c>
      <c r="L554" s="9" t="e">
        <f>MATCH($A554, 'Spells By School'!C:C, 0)</f>
        <v>#N/A</v>
      </c>
      <c r="M554" s="9" t="e">
        <f>MATCH($A554, 'Spells By School'!D:D, 0)</f>
        <v>#N/A</v>
      </c>
      <c r="N554" s="9" t="e">
        <f>MATCH($A554, 'Spells By School'!E:E, 0)</f>
        <v>#N/A</v>
      </c>
      <c r="O554" s="9" t="e">
        <f>MATCH($A554, 'Spells By School'!F:F, 0)</f>
        <v>#N/A</v>
      </c>
      <c r="P554" s="9" t="e">
        <f ca="1">MATCH($A554, 'Spells By School'!G:G, 0)</f>
        <v>#N/A</v>
      </c>
      <c r="Q554" s="9" t="e">
        <f>MATCH($A554, 'Spells By School'!H:H, 0)</f>
        <v>#N/A</v>
      </c>
      <c r="R554" s="9" t="e">
        <f>MATCH($A554, 'Spells By School'!I:I, 0)</f>
        <v>#N/A</v>
      </c>
      <c r="S554" s="9" t="str">
        <f>IF(ISNA($J554), IF(ISNA($K554), IF(ISNA($L554), IF(ISNA($M554), IF(ISNA($N554), IF(ISNA($O554), IF(ISNA($P554), IF(ISNA($Q554), IF(ISNA($R554), "###error###", R$1),Q$1),P$1),O$1),N$1),M$1),L$1),K$1),J$1)</f>
        <v>Conjuration</v>
      </c>
      <c r="T554" s="9" t="str">
        <f>IF(ISNA($J554), IF(ISNA($K554), IF(ISNA($L554), IF(ISNA($M554), IF(ISNA($N554), IF(ISNA($O554), IF(ISNA($P554), IF(ISNA($Q554), IF(ISNA($R554), "###error###", "WM"),"IL"),"NE"),"EN"),"EV"),"TR"),"DI"),"CO"),"AB")</f>
        <v>CO</v>
      </c>
      <c r="U554" s="9">
        <f>IF(ISNA($J554), IF(ISNA($K554), IF(ISNA($L554), IF(ISNA($M554), IF(ISNA($N554), IF(ISNA($O554), IF(ISNA($P554), IF(ISNA($Q554), IF(ISNA($R554), "###error###", MATCH(A554, 'Wand Mapping'!J:J,0)),MATCH(A554, 'Wand Mapping'!I:I,0)),MATCH(A554, 'Wand Mapping'!H:H,0)),MATCH(A554, 'Wand Mapping'!G:G,0)),MATCH(A554, 'Wand Mapping'!F:F,0)),MATCH(A554, 'Wand Mapping'!E:E,0)),MATCH(A554, 'Wand Mapping'!D:D,0)),MATCH(A554, 'Wand Mapping'!C:C,0)),MATCH(A554, 'Wand Mapping'!B:B,0))</f>
        <v>93</v>
      </c>
      <c r="V554" s="9" t="str">
        <f>INDEX('Wand Mapping'!K:K, U554)</f>
        <v>wand_ai_910</v>
      </c>
      <c r="W554" s="9" t="str">
        <f>_xlfn.CONCAT(V554, "_", T554)</f>
        <v>wand_ai_910_CO</v>
      </c>
      <c r="Z554" s="9" t="str">
        <f>IF(ISBLANK(X554), W554, X554)</f>
        <v>wand_ai_910_CO</v>
      </c>
    </row>
    <row r="555" spans="1:26">
      <c r="A555" s="9" t="s">
        <v>119</v>
      </c>
      <c r="B555" s="9" t="s">
        <v>1885</v>
      </c>
      <c r="C555" s="9">
        <v>6</v>
      </c>
      <c r="D555" s="9">
        <v>12</v>
      </c>
      <c r="E555" s="9" t="str">
        <f>_xlfn.CONCAT(B555, RIGHT(_xlfn.CONCAT("0", D555), 2))</f>
        <v>BZ-X712</v>
      </c>
      <c r="F555" s="9" t="s">
        <v>1477</v>
      </c>
      <c r="G555" s="9" t="s">
        <v>655</v>
      </c>
      <c r="H555" s="9" t="s">
        <v>656</v>
      </c>
      <c r="J555" s="9" t="e">
        <f>MATCH($A555, 'Spells By School'!A:A, 0)</f>
        <v>#N/A</v>
      </c>
      <c r="K555" s="9" t="e">
        <f>MATCH($A555, 'Spells By School'!B:B, 0)</f>
        <v>#N/A</v>
      </c>
      <c r="L555" s="9" t="e">
        <f>MATCH($A555, 'Spells By School'!C:C, 0)</f>
        <v>#N/A</v>
      </c>
      <c r="M555" s="9" t="e">
        <f>MATCH($A555, 'Spells By School'!D:D, 0)</f>
        <v>#N/A</v>
      </c>
      <c r="N555" s="9">
        <f>MATCH($A555, 'Spells By School'!E:E, 0)</f>
        <v>58</v>
      </c>
      <c r="O555" s="9" t="e">
        <f>MATCH($A555, 'Spells By School'!F:F, 0)</f>
        <v>#N/A</v>
      </c>
      <c r="P555" s="9" t="e">
        <f ca="1">MATCH($A555, 'Spells By School'!G:G, 0)</f>
        <v>#N/A</v>
      </c>
      <c r="Q555" s="9" t="e">
        <f>MATCH($A555, 'Spells By School'!H:H, 0)</f>
        <v>#N/A</v>
      </c>
      <c r="R555" s="9" t="e">
        <f>MATCH($A555, 'Spells By School'!I:I, 0)</f>
        <v>#N/A</v>
      </c>
      <c r="S555" s="9" t="str">
        <f>IF(ISNA($J555), IF(ISNA($K555), IF(ISNA($L555), IF(ISNA($M555), IF(ISNA($N555), IF(ISNA($O555), IF(ISNA($P555), IF(ISNA($Q555), IF(ISNA($R555), "###error###", R$1),Q$1),P$1),O$1),N$1),M$1),L$1),K$1),J$1)</f>
        <v>Invocation</v>
      </c>
      <c r="T555" s="9" t="str">
        <f>IF(ISNA($J555), IF(ISNA($K555), IF(ISNA($L555), IF(ISNA($M555), IF(ISNA($N555), IF(ISNA($O555), IF(ISNA($P555), IF(ISNA($Q555), IF(ISNA($R555), "###error###", "WM"),"IL"),"NE"),"EN"),"EV"),"TR"),"DI"),"CO"),"AB")</f>
        <v>EV</v>
      </c>
      <c r="U555" s="9">
        <f>IF(ISNA($J555), IF(ISNA($K555), IF(ISNA($L555), IF(ISNA($M555), IF(ISNA($N555), IF(ISNA($O555), IF(ISNA($P555), IF(ISNA($Q555), IF(ISNA($R555), "###error###", MATCH(A555, 'Wand Mapping'!J:J,0)),MATCH(A555, 'Wand Mapping'!I:I,0)),MATCH(A555, 'Wand Mapping'!H:H,0)),MATCH(A555, 'Wand Mapping'!G:G,0)),MATCH(A555, 'Wand Mapping'!F:F,0)),MATCH(A555, 'Wand Mapping'!E:E,0)),MATCH(A555, 'Wand Mapping'!D:D,0)),MATCH(A555, 'Wand Mapping'!C:C,0)),MATCH(A555, 'Wand Mapping'!B:B,0))</f>
        <v>21</v>
      </c>
      <c r="V555" s="9" t="str">
        <f>INDEX('Wand Mapping'!K:K, U555)</f>
        <v>wand_ai_190</v>
      </c>
      <c r="W555" s="9" t="str">
        <f>_xlfn.CONCAT(V555, "_", T555)</f>
        <v>wand_ai_190_EV</v>
      </c>
      <c r="Z555" s="9" t="str">
        <f>IF(ISBLANK(X555), W555, X555)</f>
        <v>wand_ai_190_EV</v>
      </c>
    </row>
    <row r="556" spans="1:26">
      <c r="A556" s="9" t="s">
        <v>256</v>
      </c>
      <c r="B556" s="9" t="s">
        <v>1886</v>
      </c>
      <c r="C556" s="9">
        <v>6</v>
      </c>
      <c r="D556" s="9">
        <v>12</v>
      </c>
      <c r="E556" s="9" t="str">
        <f>_xlfn.CONCAT(B556, RIGHT(_xlfn.CONCAT("0", D556), 2))</f>
        <v>BZ-X812</v>
      </c>
      <c r="F556" s="9" t="s">
        <v>1478</v>
      </c>
      <c r="G556" s="9" t="s">
        <v>655</v>
      </c>
      <c r="H556" s="9" t="s">
        <v>656</v>
      </c>
      <c r="J556" s="9" t="e">
        <f>MATCH($A556, 'Spells By School'!A:A, 0)</f>
        <v>#N/A</v>
      </c>
      <c r="K556" s="9" t="e">
        <f>MATCH($A556, 'Spells By School'!B:B, 0)</f>
        <v>#N/A</v>
      </c>
      <c r="L556" s="9" t="e">
        <f>MATCH($A556, 'Spells By School'!C:C, 0)</f>
        <v>#N/A</v>
      </c>
      <c r="M556" s="9" t="e">
        <f>MATCH($A556, 'Spells By School'!D:D, 0)</f>
        <v>#N/A</v>
      </c>
      <c r="N556" s="9" t="e">
        <f>MATCH($A556, 'Spells By School'!E:E, 0)</f>
        <v>#N/A</v>
      </c>
      <c r="O556" s="9" t="e">
        <f>MATCH($A556, 'Spells By School'!F:F, 0)</f>
        <v>#N/A</v>
      </c>
      <c r="P556" s="9">
        <f ca="1">MATCH($A556, 'Spells By School'!G:G, 0)</f>
        <v>22</v>
      </c>
      <c r="Q556" s="9" t="e">
        <f>MATCH($A556, 'Spells By School'!H:H, 0)</f>
        <v>#N/A</v>
      </c>
      <c r="R556" s="9" t="e">
        <f>MATCH($A556, 'Spells By School'!I:I, 0)</f>
        <v>#N/A</v>
      </c>
      <c r="S556" s="9" t="str">
        <f ca="1">IF(ISNA($J556), IF(ISNA($K556), IF(ISNA($L556), IF(ISNA($M556), IF(ISNA($N556), IF(ISNA($O556), IF(ISNA($P556), IF(ISNA($Q556), IF(ISNA($R556), "###error###", R$1),Q$1),P$1),O$1),N$1),M$1),L$1),K$1),J$1)</f>
        <v>Necromancy</v>
      </c>
      <c r="T556" s="9" t="str">
        <f ca="1">IF(ISNA($J556), IF(ISNA($K556), IF(ISNA($L556), IF(ISNA($M556), IF(ISNA($N556), IF(ISNA($O556), IF(ISNA($P556), IF(ISNA($Q556), IF(ISNA($R556), "###error###", "WM"),"IL"),"NE"),"EN"),"EV"),"TR"),"DI"),"CO"),"AB")</f>
        <v>NE</v>
      </c>
      <c r="U556" s="9">
        <f ca="1">IF(ISNA($J556), IF(ISNA($K556), IF(ISNA($L556), IF(ISNA($M556), IF(ISNA($N556), IF(ISNA($O556), IF(ISNA($P556), IF(ISNA($Q556), IF(ISNA($R556), "###error###", MATCH(A556, 'Wand Mapping'!J:J,0)),MATCH(A556, 'Wand Mapping'!I:I,0)),MATCH(A556, 'Wand Mapping'!H:H,0)),MATCH(A556, 'Wand Mapping'!G:G,0)),MATCH(A556, 'Wand Mapping'!F:F,0)),MATCH(A556, 'Wand Mapping'!E:E,0)),MATCH(A556, 'Wand Mapping'!D:D,0)),MATCH(A556, 'Wand Mapping'!C:C,0)),MATCH(A556, 'Wand Mapping'!B:B,0))</f>
        <v>43</v>
      </c>
      <c r="V556" s="9" t="str">
        <f ca="1">INDEX('Wand Mapping'!K:K, U556)</f>
        <v>wand_ai_410</v>
      </c>
      <c r="W556" s="9" t="str">
        <f ca="1">_xlfn.CONCAT(V556, "_", T556)</f>
        <v>wand_ai_410_NE</v>
      </c>
      <c r="Z556" s="9" t="str">
        <f ca="1">IF(ISBLANK(X556), W556, X556)</f>
        <v>wand_ai_410_NE</v>
      </c>
    </row>
    <row r="557" spans="1:26">
      <c r="A557" s="9" t="s">
        <v>31</v>
      </c>
      <c r="B557" s="9" t="s">
        <v>1887</v>
      </c>
      <c r="C557" s="9">
        <v>6</v>
      </c>
      <c r="D557" s="9">
        <v>12</v>
      </c>
      <c r="E557" s="9" t="str">
        <f>_xlfn.CONCAT(B557, RIGHT(_xlfn.CONCAT("0", D557), 2))</f>
        <v>BZ-X912</v>
      </c>
      <c r="F557" s="9" t="s">
        <v>1479</v>
      </c>
      <c r="G557" s="9" t="s">
        <v>655</v>
      </c>
      <c r="H557" s="9" t="s">
        <v>656</v>
      </c>
      <c r="J557" s="9" t="e">
        <f>MATCH($A557, 'Spells By School'!A:A, 0)</f>
        <v>#N/A</v>
      </c>
      <c r="K557" s="9" t="e">
        <f>MATCH($A557, 'Spells By School'!B:B, 0)</f>
        <v>#N/A</v>
      </c>
      <c r="L557" s="9" t="e">
        <f>MATCH($A557, 'Spells By School'!C:C, 0)</f>
        <v>#N/A</v>
      </c>
      <c r="M557" s="9" t="e">
        <f>MATCH($A557, 'Spells By School'!D:D, 0)</f>
        <v>#N/A</v>
      </c>
      <c r="N557" s="9" t="e">
        <f>MATCH($A557, 'Spells By School'!E:E, 0)</f>
        <v>#N/A</v>
      </c>
      <c r="O557" s="9" t="e">
        <f>MATCH($A557, 'Spells By School'!F:F, 0)</f>
        <v>#N/A</v>
      </c>
      <c r="P557" s="9">
        <f ca="1">MATCH($A557, 'Spells By School'!G:G, 0)</f>
        <v>65</v>
      </c>
      <c r="Q557" s="9" t="e">
        <f>MATCH($A557, 'Spells By School'!H:H, 0)</f>
        <v>#N/A</v>
      </c>
      <c r="R557" s="9" t="e">
        <f>MATCH($A557, 'Spells By School'!I:I, 0)</f>
        <v>#N/A</v>
      </c>
      <c r="S557" s="9" t="str">
        <f ca="1">IF(ISNA($J557), IF(ISNA($K557), IF(ISNA($L557), IF(ISNA($M557), IF(ISNA($N557), IF(ISNA($O557), IF(ISNA($P557), IF(ISNA($Q557), IF(ISNA($R557), "###error###", R$1),Q$1),P$1),O$1),N$1),M$1),L$1),K$1),J$1)</f>
        <v>Necromancy</v>
      </c>
      <c r="T557" s="9" t="str">
        <f ca="1">IF(ISNA($J557), IF(ISNA($K557), IF(ISNA($L557), IF(ISNA($M557), IF(ISNA($N557), IF(ISNA($O557), IF(ISNA($P557), IF(ISNA($Q557), IF(ISNA($R557), "###error###", "WM"),"IL"),"NE"),"EN"),"EV"),"TR"),"DI"),"CO"),"AB")</f>
        <v>NE</v>
      </c>
      <c r="U557" s="9">
        <f ca="1">IF(ISNA($J557), IF(ISNA($K557), IF(ISNA($L557), IF(ISNA($M557), IF(ISNA($N557), IF(ISNA($O557), IF(ISNA($P557), IF(ISNA($Q557), IF(ISNA($R557), "###error###", MATCH(A557, 'Wand Mapping'!J:J,0)),MATCH(A557, 'Wand Mapping'!I:I,0)),MATCH(A557, 'Wand Mapping'!H:H,0)),MATCH(A557, 'Wand Mapping'!G:G,0)),MATCH(A557, 'Wand Mapping'!F:F,0)),MATCH(A557, 'Wand Mapping'!E:E,0)),MATCH(A557, 'Wand Mapping'!D:D,0)),MATCH(A557, 'Wand Mapping'!C:C,0)),MATCH(A557, 'Wand Mapping'!B:B,0))</f>
        <v>6</v>
      </c>
      <c r="V557" s="9" t="str">
        <f ca="1">INDEX('Wand Mapping'!K:K, U557)</f>
        <v>wand_ai_040</v>
      </c>
      <c r="W557" s="9" t="str">
        <f ca="1">_xlfn.CONCAT(V557, "_", T557)</f>
        <v>wand_ai_040_NE</v>
      </c>
      <c r="Z557" s="9" t="str">
        <f ca="1">IF(ISBLANK(X557), W557, X557)</f>
        <v>wand_ai_040_NE</v>
      </c>
    </row>
    <row r="558" spans="1:26">
      <c r="A558" s="9" t="s">
        <v>399</v>
      </c>
      <c r="B558" s="9" t="s">
        <v>1888</v>
      </c>
      <c r="C558" s="9">
        <v>6</v>
      </c>
      <c r="D558" s="9">
        <v>12</v>
      </c>
      <c r="E558" s="9" t="str">
        <f>_xlfn.CONCAT(B558, RIGHT(_xlfn.CONCAT("0", D558), 2))</f>
        <v>BZ-XA12</v>
      </c>
      <c r="F558" s="9" t="s">
        <v>1480</v>
      </c>
      <c r="G558" s="9" t="s">
        <v>655</v>
      </c>
      <c r="H558" s="9" t="s">
        <v>656</v>
      </c>
      <c r="J558" s="9" t="e">
        <f>MATCH($A558, 'Spells By School'!A:A, 0)</f>
        <v>#N/A</v>
      </c>
      <c r="K558" s="9" t="e">
        <f>MATCH($A558, 'Spells By School'!B:B, 0)</f>
        <v>#N/A</v>
      </c>
      <c r="L558" s="9" t="e">
        <f>MATCH($A558, 'Spells By School'!C:C, 0)</f>
        <v>#N/A</v>
      </c>
      <c r="M558" s="9" t="e">
        <f>MATCH($A558, 'Spells By School'!D:D, 0)</f>
        <v>#N/A</v>
      </c>
      <c r="N558" s="9" t="e">
        <f>MATCH($A558, 'Spells By School'!E:E, 0)</f>
        <v>#N/A</v>
      </c>
      <c r="O558" s="9" t="e">
        <f>MATCH($A558, 'Spells By School'!F:F, 0)</f>
        <v>#N/A</v>
      </c>
      <c r="P558" s="9">
        <f ca="1">MATCH($A558, 'Spells By School'!G:G, 0)</f>
        <v>70</v>
      </c>
      <c r="Q558" s="9" t="e">
        <f>MATCH($A558, 'Spells By School'!H:H, 0)</f>
        <v>#N/A</v>
      </c>
      <c r="R558" s="9" t="e">
        <f>MATCH($A558, 'Spells By School'!I:I, 0)</f>
        <v>#N/A</v>
      </c>
      <c r="S558" s="9" t="str">
        <f ca="1">IF(ISNA($J558), IF(ISNA($K558), IF(ISNA($L558), IF(ISNA($M558), IF(ISNA($N558), IF(ISNA($O558), IF(ISNA($P558), IF(ISNA($Q558), IF(ISNA($R558), "###error###", R$1),Q$1),P$1),O$1),N$1),M$1),L$1),K$1),J$1)</f>
        <v>Necromancy</v>
      </c>
      <c r="T558" s="9" t="str">
        <f ca="1">IF(ISNA($J558), IF(ISNA($K558), IF(ISNA($L558), IF(ISNA($M558), IF(ISNA($N558), IF(ISNA($O558), IF(ISNA($P558), IF(ISNA($Q558), IF(ISNA($R558), "###error###", "WM"),"IL"),"NE"),"EN"),"EV"),"TR"),"DI"),"CO"),"AB")</f>
        <v>NE</v>
      </c>
      <c r="U558" s="9">
        <f ca="1">IF(ISNA($J558), IF(ISNA($K558), IF(ISNA($L558), IF(ISNA($M558), IF(ISNA($N558), IF(ISNA($O558), IF(ISNA($P558), IF(ISNA($Q558), IF(ISNA($R558), "###error###", MATCH(A558, 'Wand Mapping'!J:J,0)),MATCH(A558, 'Wand Mapping'!I:I,0)),MATCH(A558, 'Wand Mapping'!H:H,0)),MATCH(A558, 'Wand Mapping'!G:G,0)),MATCH(A558, 'Wand Mapping'!F:F,0)),MATCH(A558, 'Wand Mapping'!E:E,0)),MATCH(A558, 'Wand Mapping'!D:D,0)),MATCH(A558, 'Wand Mapping'!C:C,0)),MATCH(A558, 'Wand Mapping'!B:B,0))</f>
        <v>65</v>
      </c>
      <c r="V558" s="9" t="str">
        <f ca="1">INDEX('Wand Mapping'!K:K, U558)</f>
        <v>wand_ai_630</v>
      </c>
      <c r="W558" s="9" t="str">
        <f ca="1">_xlfn.CONCAT(V558, "_", T558)</f>
        <v>wand_ai_630_NE</v>
      </c>
      <c r="Z558" s="9" t="str">
        <f ca="1">IF(ISBLANK(X558), W558, X558)</f>
        <v>wand_ai_630_NE</v>
      </c>
    </row>
    <row r="559" spans="1:26">
      <c r="A559" s="9" t="s">
        <v>24</v>
      </c>
      <c r="B559" s="9" t="s">
        <v>1889</v>
      </c>
      <c r="C559" s="9">
        <v>6</v>
      </c>
      <c r="D559" s="9">
        <v>12</v>
      </c>
      <c r="E559" s="9" t="str">
        <f>_xlfn.CONCAT(B559, RIGHT(_xlfn.CONCAT("0", D559), 2))</f>
        <v>BZ-XB12</v>
      </c>
      <c r="F559" s="9" t="s">
        <v>1481</v>
      </c>
      <c r="G559" s="9" t="s">
        <v>655</v>
      </c>
      <c r="H559" s="9" t="s">
        <v>656</v>
      </c>
      <c r="J559" s="9">
        <f>MATCH($A559, 'Spells By School'!A:A, 0)</f>
        <v>6</v>
      </c>
      <c r="K559" s="9" t="e">
        <f>MATCH($A559, 'Spells By School'!B:B, 0)</f>
        <v>#N/A</v>
      </c>
      <c r="L559" s="9" t="e">
        <f>MATCH($A559, 'Spells By School'!C:C, 0)</f>
        <v>#N/A</v>
      </c>
      <c r="M559" s="9" t="e">
        <f>MATCH($A559, 'Spells By School'!D:D, 0)</f>
        <v>#N/A</v>
      </c>
      <c r="N559" s="9" t="e">
        <f>MATCH($A559, 'Spells By School'!E:E, 0)</f>
        <v>#N/A</v>
      </c>
      <c r="O559" s="9" t="e">
        <f>MATCH($A559, 'Spells By School'!F:F, 0)</f>
        <v>#N/A</v>
      </c>
      <c r="P559" s="9" t="e">
        <f ca="1">MATCH($A559, 'Spells By School'!G:G, 0)</f>
        <v>#N/A</v>
      </c>
      <c r="Q559" s="9" t="e">
        <f>MATCH($A559, 'Spells By School'!H:H, 0)</f>
        <v>#N/A</v>
      </c>
      <c r="R559" s="9" t="e">
        <f>MATCH($A559, 'Spells By School'!I:I, 0)</f>
        <v>#N/A</v>
      </c>
      <c r="S559" s="9" t="str">
        <f>IF(ISNA($J559), IF(ISNA($K559), IF(ISNA($L559), IF(ISNA($M559), IF(ISNA($N559), IF(ISNA($O559), IF(ISNA($P559), IF(ISNA($Q559), IF(ISNA($R559), "###error###", R$1),Q$1),P$1),O$1),N$1),M$1),L$1),K$1),J$1)</f>
        <v>Abjuration</v>
      </c>
      <c r="T559" s="9" t="str">
        <f>IF(ISNA($J559), IF(ISNA($K559), IF(ISNA($L559), IF(ISNA($M559), IF(ISNA($N559), IF(ISNA($O559), IF(ISNA($P559), IF(ISNA($Q559), IF(ISNA($R559), "###error###", "WM"),"IL"),"NE"),"EN"),"EV"),"TR"),"DI"),"CO"),"AB")</f>
        <v>AB</v>
      </c>
      <c r="U559" s="9">
        <f>IF(ISNA($J559), IF(ISNA($K559), IF(ISNA($L559), IF(ISNA($M559), IF(ISNA($N559), IF(ISNA($O559), IF(ISNA($P559), IF(ISNA($Q559), IF(ISNA($R559), "###error###", MATCH(A559, 'Wand Mapping'!J:J,0)),MATCH(A559, 'Wand Mapping'!I:I,0)),MATCH(A559, 'Wand Mapping'!H:H,0)),MATCH(A559, 'Wand Mapping'!G:G,0)),MATCH(A559, 'Wand Mapping'!F:F,0)),MATCH(A559, 'Wand Mapping'!E:E,0)),MATCH(A559, 'Wand Mapping'!D:D,0)),MATCH(A559, 'Wand Mapping'!C:C,0)),MATCH(A559, 'Wand Mapping'!B:B,0))</f>
        <v>5</v>
      </c>
      <c r="V559" s="9" t="str">
        <f>INDEX('Wand Mapping'!K:K, U559)</f>
        <v>wand_ai_030</v>
      </c>
      <c r="W559" s="9" t="str">
        <f>_xlfn.CONCAT(V559, "_", T559)</f>
        <v>wand_ai_030_AB</v>
      </c>
      <c r="Z559" s="9" t="str">
        <f>IF(ISBLANK(X559), W559, X559)</f>
        <v>wand_ai_030_AB</v>
      </c>
    </row>
    <row r="560" spans="1:26">
      <c r="A560" s="9" t="s">
        <v>338</v>
      </c>
      <c r="B560" s="9" t="s">
        <v>1890</v>
      </c>
      <c r="C560" s="9">
        <v>6</v>
      </c>
      <c r="D560" s="9">
        <v>12</v>
      </c>
      <c r="E560" s="9" t="str">
        <f>_xlfn.CONCAT(B560, RIGHT(_xlfn.CONCAT("0", D560), 2))</f>
        <v>BZ-XC12</v>
      </c>
      <c r="F560" s="9" t="s">
        <v>1482</v>
      </c>
      <c r="G560" s="9" t="s">
        <v>655</v>
      </c>
      <c r="H560" s="9" t="s">
        <v>656</v>
      </c>
      <c r="J560" s="9" t="e">
        <f>MATCH($A560, 'Spells By School'!A:A, 0)</f>
        <v>#N/A</v>
      </c>
      <c r="K560" s="9" t="e">
        <f>MATCH($A560, 'Spells By School'!B:B, 0)</f>
        <v>#N/A</v>
      </c>
      <c r="L560" s="9" t="e">
        <f>MATCH($A560, 'Spells By School'!C:C, 0)</f>
        <v>#N/A</v>
      </c>
      <c r="M560" s="9" t="e">
        <f>MATCH($A560, 'Spells By School'!D:D, 0)</f>
        <v>#N/A</v>
      </c>
      <c r="N560" s="9" t="e">
        <f>MATCH($A560, 'Spells By School'!E:E, 0)</f>
        <v>#N/A</v>
      </c>
      <c r="O560" s="9" t="e">
        <f>MATCH($A560, 'Spells By School'!F:F, 0)</f>
        <v>#N/A</v>
      </c>
      <c r="P560" s="9">
        <f ca="1">MATCH($A560, 'Spells By School'!G:G, 0)</f>
        <v>42</v>
      </c>
      <c r="Q560" s="9" t="e">
        <f>MATCH($A560, 'Spells By School'!H:H, 0)</f>
        <v>#N/A</v>
      </c>
      <c r="R560" s="9" t="e">
        <f>MATCH($A560, 'Spells By School'!I:I, 0)</f>
        <v>#N/A</v>
      </c>
      <c r="S560" s="9" t="str">
        <f ca="1">IF(ISNA($J560), IF(ISNA($K560), IF(ISNA($L560), IF(ISNA($M560), IF(ISNA($N560), IF(ISNA($O560), IF(ISNA($P560), IF(ISNA($Q560), IF(ISNA($R560), "###error###", R$1),Q$1),P$1),O$1),N$1),M$1),L$1),K$1),J$1)</f>
        <v>Necromancy</v>
      </c>
      <c r="T560" s="9" t="str">
        <f ca="1">IF(ISNA($J560), IF(ISNA($K560), IF(ISNA($L560), IF(ISNA($M560), IF(ISNA($N560), IF(ISNA($O560), IF(ISNA($P560), IF(ISNA($Q560), IF(ISNA($R560), "###error###", "WM"),"IL"),"NE"),"EN"),"EV"),"TR"),"DI"),"CO"),"AB")</f>
        <v>NE</v>
      </c>
      <c r="U560" s="9">
        <f ca="1">IF(ISNA($J560), IF(ISNA($K560), IF(ISNA($L560), IF(ISNA($M560), IF(ISNA($N560), IF(ISNA($O560), IF(ISNA($P560), IF(ISNA($Q560), IF(ISNA($R560), "###error###", MATCH(A560, 'Wand Mapping'!J:J,0)),MATCH(A560, 'Wand Mapping'!I:I,0)),MATCH(A560, 'Wand Mapping'!H:H,0)),MATCH(A560, 'Wand Mapping'!G:G,0)),MATCH(A560, 'Wand Mapping'!F:F,0)),MATCH(A560, 'Wand Mapping'!E:E,0)),MATCH(A560, 'Wand Mapping'!D:D,0)),MATCH(A560, 'Wand Mapping'!C:C,0)),MATCH(A560, 'Wand Mapping'!B:B,0))</f>
        <v>55</v>
      </c>
      <c r="V560" s="9" t="str">
        <f ca="1">INDEX('Wand Mapping'!K:K, U560)</f>
        <v>wand_ai_530</v>
      </c>
      <c r="W560" s="9" t="str">
        <f ca="1">_xlfn.CONCAT(V560, "_", T560)</f>
        <v>wand_ai_530_NE</v>
      </c>
      <c r="Z560" s="9" t="str">
        <f ca="1">IF(ISBLANK(X560), W560, X560)</f>
        <v>wand_ai_530_NE</v>
      </c>
    </row>
    <row r="561" spans="1:26">
      <c r="A561" s="9" t="s">
        <v>413</v>
      </c>
      <c r="B561" s="9" t="s">
        <v>1891</v>
      </c>
      <c r="C561" s="9">
        <v>6</v>
      </c>
      <c r="D561" s="9">
        <v>12</v>
      </c>
      <c r="E561" s="9" t="str">
        <f>_xlfn.CONCAT(B561, RIGHT(_xlfn.CONCAT("0", D561), 2))</f>
        <v>BZ-XD12</v>
      </c>
      <c r="F561" s="9" t="s">
        <v>1483</v>
      </c>
      <c r="G561" s="9" t="s">
        <v>655</v>
      </c>
      <c r="H561" s="9" t="s">
        <v>656</v>
      </c>
      <c r="J561" s="9" t="e">
        <f>MATCH($A561, 'Spells By School'!A:A, 0)</f>
        <v>#N/A</v>
      </c>
      <c r="K561" s="9" t="e">
        <f>MATCH($A561, 'Spells By School'!B:B, 0)</f>
        <v>#N/A</v>
      </c>
      <c r="L561" s="9" t="e">
        <f>MATCH($A561, 'Spells By School'!C:C, 0)</f>
        <v>#N/A</v>
      </c>
      <c r="M561" s="9" t="e">
        <f>MATCH($A561, 'Spells By School'!D:D, 0)</f>
        <v>#N/A</v>
      </c>
      <c r="N561" s="9" t="e">
        <f>MATCH($A561, 'Spells By School'!E:E, 0)</f>
        <v>#N/A</v>
      </c>
      <c r="O561" s="9" t="e">
        <f>MATCH($A561, 'Spells By School'!F:F, 0)</f>
        <v>#N/A</v>
      </c>
      <c r="P561" s="9" t="e">
        <f ca="1">MATCH($A561, 'Spells By School'!G:G, 0)</f>
        <v>#N/A</v>
      </c>
      <c r="Q561" s="9">
        <f>MATCH($A561, 'Spells By School'!H:H, 0)</f>
        <v>25</v>
      </c>
      <c r="R561" s="9" t="e">
        <f>MATCH($A561, 'Spells By School'!I:I, 0)</f>
        <v>#N/A</v>
      </c>
      <c r="S561" s="9" t="str">
        <f ca="1">IF(ISNA($J561), IF(ISNA($K561), IF(ISNA($L561), IF(ISNA($M561), IF(ISNA($N561), IF(ISNA($O561), IF(ISNA($P561), IF(ISNA($Q561), IF(ISNA($R561), "###error###", R$1),Q$1),P$1),O$1),N$1),M$1),L$1),K$1),J$1)</f>
        <v>Illusion</v>
      </c>
      <c r="T561" s="9" t="str">
        <f ca="1">IF(ISNA($J561), IF(ISNA($K561), IF(ISNA($L561), IF(ISNA($M561), IF(ISNA($N561), IF(ISNA($O561), IF(ISNA($P561), IF(ISNA($Q561), IF(ISNA($R561), "###error###", "WM"),"IL"),"NE"),"EN"),"EV"),"TR"),"DI"),"CO"),"AB")</f>
        <v>IL</v>
      </c>
      <c r="U561" s="9">
        <f ca="1">IF(ISNA($J561), IF(ISNA($K561), IF(ISNA($L561), IF(ISNA($M561), IF(ISNA($N561), IF(ISNA($O561), IF(ISNA($P561), IF(ISNA($Q561), IF(ISNA($R561), "###error###", MATCH(A561, 'Wand Mapping'!J:J,0)),MATCH(A561, 'Wand Mapping'!I:I,0)),MATCH(A561, 'Wand Mapping'!H:H,0)),MATCH(A561, 'Wand Mapping'!G:G,0)),MATCH(A561, 'Wand Mapping'!F:F,0)),MATCH(A561, 'Wand Mapping'!E:E,0)),MATCH(A561, 'Wand Mapping'!D:D,0)),MATCH(A561, 'Wand Mapping'!C:C,0)),MATCH(A561, 'Wand Mapping'!B:B,0))</f>
        <v>67</v>
      </c>
      <c r="V561" s="9" t="str">
        <f ca="1">INDEX('Wand Mapping'!K:K, U561)</f>
        <v>wand_ai_650</v>
      </c>
      <c r="W561" s="9" t="str">
        <f ca="1">_xlfn.CONCAT(V561, "_", T561)</f>
        <v>wand_ai_650_IL</v>
      </c>
      <c r="Z561" s="9" t="str">
        <f ca="1">IF(ISBLANK(X561), W561, X561)</f>
        <v>wand_ai_650_IL</v>
      </c>
    </row>
    <row r="562" spans="1:26">
      <c r="A562" s="9" t="s">
        <v>1484</v>
      </c>
      <c r="B562" s="9" t="s">
        <v>1892</v>
      </c>
      <c r="C562" s="9">
        <v>6</v>
      </c>
      <c r="D562" s="9">
        <v>12</v>
      </c>
      <c r="E562" s="9" t="str">
        <f>_xlfn.CONCAT(B562, RIGHT(_xlfn.CONCAT("0", D562), 2))</f>
        <v>BZ-XE12</v>
      </c>
      <c r="F562" s="9" t="s">
        <v>793</v>
      </c>
      <c r="G562" s="9" t="s">
        <v>655</v>
      </c>
      <c r="H562" s="9" t="s">
        <v>656</v>
      </c>
      <c r="J562" s="9" t="e">
        <f>MATCH($A562, 'Spells By School'!A:A, 0)</f>
        <v>#N/A</v>
      </c>
      <c r="K562" s="9">
        <f>MATCH($A562, 'Spells By School'!B:B, 0)</f>
        <v>102</v>
      </c>
      <c r="L562" s="9" t="e">
        <f>MATCH($A562, 'Spells By School'!C:C, 0)</f>
        <v>#N/A</v>
      </c>
      <c r="M562" s="9" t="e">
        <f>MATCH($A562, 'Spells By School'!D:D, 0)</f>
        <v>#N/A</v>
      </c>
      <c r="N562" s="9" t="e">
        <f>MATCH($A562, 'Spells By School'!E:E, 0)</f>
        <v>#N/A</v>
      </c>
      <c r="O562" s="9" t="e">
        <f>MATCH($A562, 'Spells By School'!F:F, 0)</f>
        <v>#N/A</v>
      </c>
      <c r="P562" s="9" t="e">
        <f ca="1">MATCH($A562, 'Spells By School'!G:G, 0)</f>
        <v>#N/A</v>
      </c>
      <c r="Q562" s="9" t="e">
        <f>MATCH($A562, 'Spells By School'!H:H, 0)</f>
        <v>#N/A</v>
      </c>
      <c r="R562" s="9" t="e">
        <f>MATCH($A562, 'Spells By School'!I:I, 0)</f>
        <v>#N/A</v>
      </c>
      <c r="S562" s="9" t="str">
        <f>IF(ISNA($J562), IF(ISNA($K562), IF(ISNA($L562), IF(ISNA($M562), IF(ISNA($N562), IF(ISNA($O562), IF(ISNA($P562), IF(ISNA($Q562), IF(ISNA($R562), "###error###", R$1),Q$1),P$1),O$1),N$1),M$1),L$1),K$1),J$1)</f>
        <v>Conjuration</v>
      </c>
      <c r="T562" s="9" t="str">
        <f>IF(ISNA($J562), IF(ISNA($K562), IF(ISNA($L562), IF(ISNA($M562), IF(ISNA($N562), IF(ISNA($O562), IF(ISNA($P562), IF(ISNA($Q562), IF(ISNA($R562), "###error###", "WM"),"IL"),"NE"),"EN"),"EV"),"TR"),"DI"),"CO"),"AB")</f>
        <v>CO</v>
      </c>
      <c r="U562" s="9" t="e">
        <f>IF(ISNA($J562), IF(ISNA($K562), IF(ISNA($L562), IF(ISNA($M562), IF(ISNA($N562), IF(ISNA($O562), IF(ISNA($P562), IF(ISNA($Q562), IF(ISNA($R562), "###error###", MATCH(A562, 'Wand Mapping'!J:J,0)),MATCH(A562, 'Wand Mapping'!I:I,0)),MATCH(A562, 'Wand Mapping'!H:H,0)),MATCH(A562, 'Wand Mapping'!G:G,0)),MATCH(A562, 'Wand Mapping'!F:F,0)),MATCH(A562, 'Wand Mapping'!E:E,0)),MATCH(A562, 'Wand Mapping'!D:D,0)),MATCH(A562, 'Wand Mapping'!C:C,0)),MATCH(A562, 'Wand Mapping'!B:B,0))</f>
        <v>#N/A</v>
      </c>
      <c r="V562" s="9" t="e">
        <f>INDEX('Wand Mapping'!K:K, U562)</f>
        <v>#N/A</v>
      </c>
      <c r="W562" s="9" t="e">
        <f>_xlfn.CONCAT(V562, "_", T562)</f>
        <v>#N/A</v>
      </c>
      <c r="X562" s="60" t="s">
        <v>1957</v>
      </c>
      <c r="Z562" s="9" t="str">
        <f>IF(ISBLANK(X562), W562, X562)</f>
        <v>wand_ai_590_CO</v>
      </c>
    </row>
    <row r="563" spans="1:26">
      <c r="A563" s="9" t="s">
        <v>151</v>
      </c>
      <c r="B563" s="9" t="s">
        <v>1893</v>
      </c>
      <c r="C563" s="9">
        <v>6</v>
      </c>
      <c r="D563" s="9">
        <v>12</v>
      </c>
      <c r="E563" s="9" t="str">
        <f>_xlfn.CONCAT(B563, RIGHT(_xlfn.CONCAT("0", D563), 2))</f>
        <v>BZ-XF12</v>
      </c>
      <c r="F563" s="9" t="s">
        <v>1485</v>
      </c>
      <c r="G563" s="9" t="s">
        <v>655</v>
      </c>
      <c r="H563" s="9" t="s">
        <v>656</v>
      </c>
      <c r="J563" s="9">
        <f>MATCH($A563, 'Spells By School'!A:A, 0)</f>
        <v>14</v>
      </c>
      <c r="K563" s="9" t="e">
        <f>MATCH($A563, 'Spells By School'!B:B, 0)</f>
        <v>#N/A</v>
      </c>
      <c r="L563" s="9" t="e">
        <f>MATCH($A563, 'Spells By School'!C:C, 0)</f>
        <v>#N/A</v>
      </c>
      <c r="M563" s="9" t="e">
        <f>MATCH($A563, 'Spells By School'!D:D, 0)</f>
        <v>#N/A</v>
      </c>
      <c r="N563" s="9" t="e">
        <f>MATCH($A563, 'Spells By School'!E:E, 0)</f>
        <v>#N/A</v>
      </c>
      <c r="O563" s="9" t="e">
        <f>MATCH($A563, 'Spells By School'!F:F, 0)</f>
        <v>#N/A</v>
      </c>
      <c r="P563" s="9" t="e">
        <f ca="1">MATCH($A563, 'Spells By School'!G:G, 0)</f>
        <v>#N/A</v>
      </c>
      <c r="Q563" s="9" t="e">
        <f>MATCH($A563, 'Spells By School'!H:H, 0)</f>
        <v>#N/A</v>
      </c>
      <c r="R563" s="9" t="e">
        <f>MATCH($A563, 'Spells By School'!I:I, 0)</f>
        <v>#N/A</v>
      </c>
      <c r="S563" s="9" t="str">
        <f>IF(ISNA($J563), IF(ISNA($K563), IF(ISNA($L563), IF(ISNA($M563), IF(ISNA($N563), IF(ISNA($O563), IF(ISNA($P563), IF(ISNA($Q563), IF(ISNA($R563), "###error###", R$1),Q$1),P$1),O$1),N$1),M$1),L$1),K$1),J$1)</f>
        <v>Abjuration</v>
      </c>
      <c r="T563" s="9" t="str">
        <f>IF(ISNA($J563), IF(ISNA($K563), IF(ISNA($L563), IF(ISNA($M563), IF(ISNA($N563), IF(ISNA($O563), IF(ISNA($P563), IF(ISNA($Q563), IF(ISNA($R563), "###error###", "WM"),"IL"),"NE"),"EN"),"EV"),"TR"),"DI"),"CO"),"AB")</f>
        <v>AB</v>
      </c>
      <c r="U563" s="9">
        <f>IF(ISNA($J563), IF(ISNA($K563), IF(ISNA($L563), IF(ISNA($M563), IF(ISNA($N563), IF(ISNA($O563), IF(ISNA($P563), IF(ISNA($Q563), IF(ISNA($R563), "###error###", MATCH(A563, 'Wand Mapping'!J:J,0)),MATCH(A563, 'Wand Mapping'!I:I,0)),MATCH(A563, 'Wand Mapping'!H:H,0)),MATCH(A563, 'Wand Mapping'!G:G,0)),MATCH(A563, 'Wand Mapping'!F:F,0)),MATCH(A563, 'Wand Mapping'!E:E,0)),MATCH(A563, 'Wand Mapping'!D:D,0)),MATCH(A563, 'Wand Mapping'!C:C,0)),MATCH(A563, 'Wand Mapping'!B:B,0))</f>
        <v>27</v>
      </c>
      <c r="V563" s="9" t="str">
        <f>INDEX('Wand Mapping'!K:K, U563)</f>
        <v>wand_ai_250</v>
      </c>
      <c r="W563" s="9" t="str">
        <f>_xlfn.CONCAT(V563, "_", T563)</f>
        <v>wand_ai_250_AB</v>
      </c>
      <c r="Z563" s="9" t="str">
        <f>IF(ISBLANK(X563), W563, X563)</f>
        <v>wand_ai_250_AB</v>
      </c>
    </row>
    <row r="564" spans="1:26">
      <c r="A564" s="9" t="s">
        <v>200</v>
      </c>
      <c r="B564" s="9" t="s">
        <v>1894</v>
      </c>
      <c r="C564" s="9">
        <v>6</v>
      </c>
      <c r="D564" s="9">
        <v>12</v>
      </c>
      <c r="E564" s="9" t="str">
        <f>_xlfn.CONCAT(B564, RIGHT(_xlfn.CONCAT("0", D564), 2))</f>
        <v>BZ-XG12</v>
      </c>
      <c r="F564" s="9" t="s">
        <v>1486</v>
      </c>
      <c r="G564" s="9" t="s">
        <v>655</v>
      </c>
      <c r="H564" s="9" t="s">
        <v>656</v>
      </c>
      <c r="J564" s="9" t="e">
        <f>MATCH($A564, 'Spells By School'!A:A, 0)</f>
        <v>#N/A</v>
      </c>
      <c r="K564" s="9" t="e">
        <f>MATCH($A564, 'Spells By School'!B:B, 0)</f>
        <v>#N/A</v>
      </c>
      <c r="L564" s="9" t="e">
        <f>MATCH($A564, 'Spells By School'!C:C, 0)</f>
        <v>#N/A</v>
      </c>
      <c r="M564" s="9" t="e">
        <f>MATCH($A564, 'Spells By School'!D:D, 0)</f>
        <v>#N/A</v>
      </c>
      <c r="N564" s="9">
        <f>MATCH($A564, 'Spells By School'!E:E, 0)</f>
        <v>84</v>
      </c>
      <c r="O564" s="9" t="e">
        <f>MATCH($A564, 'Spells By School'!F:F, 0)</f>
        <v>#N/A</v>
      </c>
      <c r="P564" s="9" t="e">
        <f ca="1">MATCH($A564, 'Spells By School'!G:G, 0)</f>
        <v>#N/A</v>
      </c>
      <c r="Q564" s="9" t="e">
        <f>MATCH($A564, 'Spells By School'!H:H, 0)</f>
        <v>#N/A</v>
      </c>
      <c r="R564" s="9" t="e">
        <f>MATCH($A564, 'Spells By School'!I:I, 0)</f>
        <v>#N/A</v>
      </c>
      <c r="S564" s="9" t="str">
        <f>IF(ISNA($J564), IF(ISNA($K564), IF(ISNA($L564), IF(ISNA($M564), IF(ISNA($N564), IF(ISNA($O564), IF(ISNA($P564), IF(ISNA($Q564), IF(ISNA($R564), "###error###", R$1),Q$1),P$1),O$1),N$1),M$1),L$1),K$1),J$1)</f>
        <v>Invocation</v>
      </c>
      <c r="T564" s="9" t="str">
        <f>IF(ISNA($J564), IF(ISNA($K564), IF(ISNA($L564), IF(ISNA($M564), IF(ISNA($N564), IF(ISNA($O564), IF(ISNA($P564), IF(ISNA($Q564), IF(ISNA($R564), "###error###", "WM"),"IL"),"NE"),"EN"),"EV"),"TR"),"DI"),"CO"),"AB")</f>
        <v>EV</v>
      </c>
      <c r="U564" s="9">
        <f>IF(ISNA($J564), IF(ISNA($K564), IF(ISNA($L564), IF(ISNA($M564), IF(ISNA($N564), IF(ISNA($O564), IF(ISNA($P564), IF(ISNA($Q564), IF(ISNA($R564), "###error###", MATCH(A564, 'Wand Mapping'!J:J,0)),MATCH(A564, 'Wand Mapping'!I:I,0)),MATCH(A564, 'Wand Mapping'!H:H,0)),MATCH(A564, 'Wand Mapping'!G:G,0)),MATCH(A564, 'Wand Mapping'!F:F,0)),MATCH(A564, 'Wand Mapping'!E:E,0)),MATCH(A564, 'Wand Mapping'!D:D,0)),MATCH(A564, 'Wand Mapping'!C:C,0)),MATCH(A564, 'Wand Mapping'!B:B,0))</f>
        <v>35</v>
      </c>
      <c r="V564" s="9" t="str">
        <f>INDEX('Wand Mapping'!K:K, U564)</f>
        <v>wand_ai_330</v>
      </c>
      <c r="W564" s="9" t="str">
        <f>_xlfn.CONCAT(V564, "_", T564)</f>
        <v>wand_ai_330_EV</v>
      </c>
      <c r="Z564" s="9" t="str">
        <f>IF(ISBLANK(X564), W564, X564)</f>
        <v>wand_ai_330_EV</v>
      </c>
    </row>
    <row r="565" spans="1:26">
      <c r="A565" s="9" t="s">
        <v>194</v>
      </c>
      <c r="B565" s="9" t="s">
        <v>1895</v>
      </c>
      <c r="C565" s="9">
        <v>6</v>
      </c>
      <c r="D565" s="9">
        <v>12</v>
      </c>
      <c r="E565" s="9" t="str">
        <f>_xlfn.CONCAT(B565, RIGHT(_xlfn.CONCAT("0", D565), 2))</f>
        <v>BZ-XH12</v>
      </c>
      <c r="F565" s="9" t="s">
        <v>1487</v>
      </c>
      <c r="G565" s="9" t="s">
        <v>655</v>
      </c>
      <c r="H565" s="9" t="s">
        <v>656</v>
      </c>
      <c r="J565" s="9" t="e">
        <f>MATCH($A565, 'Spells By School'!A:A, 0)</f>
        <v>#N/A</v>
      </c>
      <c r="K565" s="9" t="e">
        <f>MATCH($A565, 'Spells By School'!B:B, 0)</f>
        <v>#N/A</v>
      </c>
      <c r="L565" s="9" t="e">
        <f>MATCH($A565, 'Spells By School'!C:C, 0)</f>
        <v>#N/A</v>
      </c>
      <c r="M565" s="9" t="e">
        <f>MATCH($A565, 'Spells By School'!D:D, 0)</f>
        <v>#N/A</v>
      </c>
      <c r="N565" s="9">
        <f>MATCH($A565, 'Spells By School'!E:E, 0)</f>
        <v>73</v>
      </c>
      <c r="O565" s="9" t="e">
        <f>MATCH($A565, 'Spells By School'!F:F, 0)</f>
        <v>#N/A</v>
      </c>
      <c r="P565" s="9" t="e">
        <f ca="1">MATCH($A565, 'Spells By School'!G:G, 0)</f>
        <v>#N/A</v>
      </c>
      <c r="Q565" s="9" t="e">
        <f>MATCH($A565, 'Spells By School'!H:H, 0)</f>
        <v>#N/A</v>
      </c>
      <c r="R565" s="9" t="e">
        <f>MATCH($A565, 'Spells By School'!I:I, 0)</f>
        <v>#N/A</v>
      </c>
      <c r="S565" s="9" t="str">
        <f>IF(ISNA($J565), IF(ISNA($K565), IF(ISNA($L565), IF(ISNA($M565), IF(ISNA($N565), IF(ISNA($O565), IF(ISNA($P565), IF(ISNA($Q565), IF(ISNA($R565), "###error###", R$1),Q$1),P$1),O$1),N$1),M$1),L$1),K$1),J$1)</f>
        <v>Invocation</v>
      </c>
      <c r="T565" s="9" t="str">
        <f>IF(ISNA($J565), IF(ISNA($K565), IF(ISNA($L565), IF(ISNA($M565), IF(ISNA($N565), IF(ISNA($O565), IF(ISNA($P565), IF(ISNA($Q565), IF(ISNA($R565), "###error###", "WM"),"IL"),"NE"),"EN"),"EV"),"TR"),"DI"),"CO"),"AB")</f>
        <v>EV</v>
      </c>
      <c r="U565" s="9">
        <f>IF(ISNA($J565), IF(ISNA($K565), IF(ISNA($L565), IF(ISNA($M565), IF(ISNA($N565), IF(ISNA($O565), IF(ISNA($P565), IF(ISNA($Q565), IF(ISNA($R565), "###error###", MATCH(A565, 'Wand Mapping'!J:J,0)),MATCH(A565, 'Wand Mapping'!I:I,0)),MATCH(A565, 'Wand Mapping'!H:H,0)),MATCH(A565, 'Wand Mapping'!G:G,0)),MATCH(A565, 'Wand Mapping'!F:F,0)),MATCH(A565, 'Wand Mapping'!E:E,0)),MATCH(A565, 'Wand Mapping'!D:D,0)),MATCH(A565, 'Wand Mapping'!C:C,0)),MATCH(A565, 'Wand Mapping'!B:B,0))</f>
        <v>34</v>
      </c>
      <c r="V565" s="9" t="str">
        <f>INDEX('Wand Mapping'!K:K, U565)</f>
        <v>wand_ai_320</v>
      </c>
      <c r="W565" s="9" t="str">
        <f>_xlfn.CONCAT(V565, "_", T565)</f>
        <v>wand_ai_320_EV</v>
      </c>
      <c r="Z565" s="9" t="str">
        <f>IF(ISBLANK(X565), W565, X565)</f>
        <v>wand_ai_320_EV</v>
      </c>
    </row>
    <row r="566" spans="1:26">
      <c r="A566" s="9" t="s">
        <v>101</v>
      </c>
      <c r="B566" s="9" t="s">
        <v>1896</v>
      </c>
      <c r="C566" s="9">
        <v>7</v>
      </c>
      <c r="D566" s="9">
        <v>14</v>
      </c>
      <c r="E566" s="9" t="str">
        <f>_xlfn.CONCAT(B566, RIGHT(_xlfn.CONCAT("0", D566), 2))</f>
        <v>BZ-XI14</v>
      </c>
      <c r="F566" s="9" t="s">
        <v>1488</v>
      </c>
      <c r="G566" s="9" t="s">
        <v>655</v>
      </c>
      <c r="H566" s="9" t="s">
        <v>656</v>
      </c>
      <c r="J566" s="9" t="e">
        <f>MATCH($A566, 'Spells By School'!A:A, 0)</f>
        <v>#N/A</v>
      </c>
      <c r="K566" s="9" t="e">
        <f>MATCH($A566, 'Spells By School'!B:B, 0)</f>
        <v>#N/A</v>
      </c>
      <c r="L566" s="9" t="e">
        <f>MATCH($A566, 'Spells By School'!C:C, 0)</f>
        <v>#N/A</v>
      </c>
      <c r="M566" s="9" t="e">
        <f>MATCH($A566, 'Spells By School'!D:D, 0)</f>
        <v>#N/A</v>
      </c>
      <c r="N566" s="9">
        <f>MATCH($A566, 'Spells By School'!E:E, 0)</f>
        <v>2</v>
      </c>
      <c r="O566" s="9" t="e">
        <f>MATCH($A566, 'Spells By School'!F:F, 0)</f>
        <v>#N/A</v>
      </c>
      <c r="P566" s="9" t="e">
        <f ca="1">MATCH($A566, 'Spells By School'!G:G, 0)</f>
        <v>#N/A</v>
      </c>
      <c r="Q566" s="9" t="e">
        <f>MATCH($A566, 'Spells By School'!H:H, 0)</f>
        <v>#N/A</v>
      </c>
      <c r="R566" s="9" t="e">
        <f>MATCH($A566, 'Spells By School'!I:I, 0)</f>
        <v>#N/A</v>
      </c>
      <c r="S566" s="9" t="str">
        <f>IF(ISNA($J566), IF(ISNA($K566), IF(ISNA($L566), IF(ISNA($M566), IF(ISNA($N566), IF(ISNA($O566), IF(ISNA($P566), IF(ISNA($Q566), IF(ISNA($R566), "###error###", R$1),Q$1),P$1),O$1),N$1),M$1),L$1),K$1),J$1)</f>
        <v>Invocation</v>
      </c>
      <c r="T566" s="9" t="str">
        <f>IF(ISNA($J566), IF(ISNA($K566), IF(ISNA($L566), IF(ISNA($M566), IF(ISNA($N566), IF(ISNA($O566), IF(ISNA($P566), IF(ISNA($Q566), IF(ISNA($R566), "###error###", "WM"),"IL"),"NE"),"EN"),"EV"),"TR"),"DI"),"CO"),"AB")</f>
        <v>EV</v>
      </c>
      <c r="U566" s="9">
        <f>IF(ISNA($J566), IF(ISNA($K566), IF(ISNA($L566), IF(ISNA($M566), IF(ISNA($N566), IF(ISNA($O566), IF(ISNA($P566), IF(ISNA($Q566), IF(ISNA($R566), "###error###", MATCH(A566, 'Wand Mapping'!J:J,0)),MATCH(A566, 'Wand Mapping'!I:I,0)),MATCH(A566, 'Wand Mapping'!H:H,0)),MATCH(A566, 'Wand Mapping'!G:G,0)),MATCH(A566, 'Wand Mapping'!F:F,0)),MATCH(A566, 'Wand Mapping'!E:E,0)),MATCH(A566, 'Wand Mapping'!D:D,0)),MATCH(A566, 'Wand Mapping'!C:C,0)),MATCH(A566, 'Wand Mapping'!B:B,0))</f>
        <v>18</v>
      </c>
      <c r="V566" s="9" t="str">
        <f>INDEX('Wand Mapping'!K:K, U566)</f>
        <v>wand_ai_160</v>
      </c>
      <c r="W566" s="9" t="str">
        <f>_xlfn.CONCAT(V566, "_", T566)</f>
        <v>wand_ai_160_EV</v>
      </c>
      <c r="Z566" s="9" t="str">
        <f>IF(ISBLANK(X566), W566, X566)</f>
        <v>wand_ai_160_EV</v>
      </c>
    </row>
    <row r="567" spans="1:26">
      <c r="A567" s="9" t="s">
        <v>443</v>
      </c>
      <c r="B567" s="9" t="s">
        <v>1897</v>
      </c>
      <c r="C567" s="9">
        <v>7</v>
      </c>
      <c r="D567" s="9">
        <v>14</v>
      </c>
      <c r="E567" s="9" t="str">
        <f>_xlfn.CONCAT(B567, RIGHT(_xlfn.CONCAT("0", D567), 2))</f>
        <v>BZ-XJ14</v>
      </c>
      <c r="F567" s="9" t="s">
        <v>1489</v>
      </c>
      <c r="G567" s="9" t="s">
        <v>655</v>
      </c>
      <c r="H567" s="9" t="s">
        <v>656</v>
      </c>
      <c r="J567" s="9" t="e">
        <f>MATCH($A567, 'Spells By School'!A:A, 0)</f>
        <v>#N/A</v>
      </c>
      <c r="K567" s="9" t="e">
        <f>MATCH($A567, 'Spells By School'!B:B, 0)</f>
        <v>#N/A</v>
      </c>
      <c r="L567" s="9" t="e">
        <f>MATCH($A567, 'Spells By School'!C:C, 0)</f>
        <v>#N/A</v>
      </c>
      <c r="M567" s="9">
        <f>MATCH($A567, 'Spells By School'!D:D, 0)</f>
        <v>81</v>
      </c>
      <c r="N567" s="9" t="e">
        <f>MATCH($A567, 'Spells By School'!E:E, 0)</f>
        <v>#N/A</v>
      </c>
      <c r="O567" s="9" t="e">
        <f>MATCH($A567, 'Spells By School'!F:F, 0)</f>
        <v>#N/A</v>
      </c>
      <c r="P567" s="9" t="e">
        <f ca="1">MATCH($A567, 'Spells By School'!G:G, 0)</f>
        <v>#N/A</v>
      </c>
      <c r="Q567" s="9" t="e">
        <f>MATCH($A567, 'Spells By School'!H:H, 0)</f>
        <v>#N/A</v>
      </c>
      <c r="R567" s="9" t="e">
        <f>MATCH($A567, 'Spells By School'!I:I, 0)</f>
        <v>#N/A</v>
      </c>
      <c r="S567" s="9" t="str">
        <f>IF(ISNA($J567), IF(ISNA($K567), IF(ISNA($L567), IF(ISNA($M567), IF(ISNA($N567), IF(ISNA($O567), IF(ISNA($P567), IF(ISNA($Q567), IF(ISNA($R567), "###error###", R$1),Q$1),P$1),O$1),N$1),M$1),L$1),K$1),J$1)</f>
        <v>Transmutation</v>
      </c>
      <c r="T567" s="9" t="str">
        <f>IF(ISNA($J567), IF(ISNA($K567), IF(ISNA($L567), IF(ISNA($M567), IF(ISNA($N567), IF(ISNA($O567), IF(ISNA($P567), IF(ISNA($Q567), IF(ISNA($R567), "###error###", "WM"),"IL"),"NE"),"EN"),"EV"),"TR"),"DI"),"CO"),"AB")</f>
        <v>TR</v>
      </c>
      <c r="U567" s="9">
        <f>IF(ISNA($J567), IF(ISNA($K567), IF(ISNA($L567), IF(ISNA($M567), IF(ISNA($N567), IF(ISNA($O567), IF(ISNA($P567), IF(ISNA($Q567), IF(ISNA($R567), "###error###", MATCH(A567, 'Wand Mapping'!J:J,0)),MATCH(A567, 'Wand Mapping'!I:I,0)),MATCH(A567, 'Wand Mapping'!H:H,0)),MATCH(A567, 'Wand Mapping'!G:G,0)),MATCH(A567, 'Wand Mapping'!F:F,0)),MATCH(A567, 'Wand Mapping'!E:E,0)),MATCH(A567, 'Wand Mapping'!D:D,0)),MATCH(A567, 'Wand Mapping'!C:C,0)),MATCH(A567, 'Wand Mapping'!B:B,0))</f>
        <v>72</v>
      </c>
      <c r="V567" s="9" t="str">
        <f>INDEX('Wand Mapping'!K:K, U567)</f>
        <v>wand_ai_700</v>
      </c>
      <c r="W567" s="9" t="str">
        <f>_xlfn.CONCAT(V567, "_", T567)</f>
        <v>wand_ai_700_TR</v>
      </c>
      <c r="Z567" s="9" t="str">
        <f>IF(ISBLANK(X567), W567, X567)</f>
        <v>wand_ai_700_TR</v>
      </c>
    </row>
    <row r="568" spans="1:26">
      <c r="A568" s="9" t="s">
        <v>180</v>
      </c>
      <c r="B568" s="9" t="s">
        <v>1898</v>
      </c>
      <c r="C568" s="9">
        <v>7</v>
      </c>
      <c r="D568" s="9">
        <v>14</v>
      </c>
      <c r="E568" s="9" t="str">
        <f>_xlfn.CONCAT(B568, RIGHT(_xlfn.CONCAT("0", D568), 2))</f>
        <v>BZ-XK14</v>
      </c>
      <c r="F568" s="9" t="s">
        <v>1490</v>
      </c>
      <c r="G568" s="9" t="s">
        <v>655</v>
      </c>
      <c r="H568" s="9" t="s">
        <v>656</v>
      </c>
      <c r="J568" s="9" t="e">
        <f>MATCH($A568, 'Spells By School'!A:A, 0)</f>
        <v>#N/A</v>
      </c>
      <c r="K568" s="9">
        <f>MATCH($A568, 'Spells By School'!B:B, 0)</f>
        <v>53</v>
      </c>
      <c r="L568" s="9" t="e">
        <f>MATCH($A568, 'Spells By School'!C:C, 0)</f>
        <v>#N/A</v>
      </c>
      <c r="M568" s="9" t="e">
        <f>MATCH($A568, 'Spells By School'!D:D, 0)</f>
        <v>#N/A</v>
      </c>
      <c r="N568" s="9" t="e">
        <f>MATCH($A568, 'Spells By School'!E:E, 0)</f>
        <v>#N/A</v>
      </c>
      <c r="O568" s="9" t="e">
        <f>MATCH($A568, 'Spells By School'!F:F, 0)</f>
        <v>#N/A</v>
      </c>
      <c r="P568" s="9" t="e">
        <f ca="1">MATCH($A568, 'Spells By School'!G:G, 0)</f>
        <v>#N/A</v>
      </c>
      <c r="Q568" s="9" t="e">
        <f>MATCH($A568, 'Spells By School'!H:H, 0)</f>
        <v>#N/A</v>
      </c>
      <c r="R568" s="9" t="e">
        <f>MATCH($A568, 'Spells By School'!I:I, 0)</f>
        <v>#N/A</v>
      </c>
      <c r="S568" s="9" t="str">
        <f>IF(ISNA($J568), IF(ISNA($K568), IF(ISNA($L568), IF(ISNA($M568), IF(ISNA($N568), IF(ISNA($O568), IF(ISNA($P568), IF(ISNA($Q568), IF(ISNA($R568), "###error###", R$1),Q$1),P$1),O$1),N$1),M$1),L$1),K$1),J$1)</f>
        <v>Conjuration</v>
      </c>
      <c r="T568" s="9" t="str">
        <f>IF(ISNA($J568), IF(ISNA($K568), IF(ISNA($L568), IF(ISNA($M568), IF(ISNA($N568), IF(ISNA($O568), IF(ISNA($P568), IF(ISNA($Q568), IF(ISNA($R568), "###error###", "WM"),"IL"),"NE"),"EN"),"EV"),"TR"),"DI"),"CO"),"AB")</f>
        <v>CO</v>
      </c>
      <c r="U568" s="9">
        <f>IF(ISNA($J568), IF(ISNA($K568), IF(ISNA($L568), IF(ISNA($M568), IF(ISNA($N568), IF(ISNA($O568), IF(ISNA($P568), IF(ISNA($Q568), IF(ISNA($R568), "###error###", MATCH(A568, 'Wand Mapping'!J:J,0)),MATCH(A568, 'Wand Mapping'!I:I,0)),MATCH(A568, 'Wand Mapping'!H:H,0)),MATCH(A568, 'Wand Mapping'!G:G,0)),MATCH(A568, 'Wand Mapping'!F:F,0)),MATCH(A568, 'Wand Mapping'!E:E,0)),MATCH(A568, 'Wand Mapping'!D:D,0)),MATCH(A568, 'Wand Mapping'!C:C,0)),MATCH(A568, 'Wand Mapping'!B:B,0))</f>
        <v>32</v>
      </c>
      <c r="V568" s="9" t="str">
        <f>INDEX('Wand Mapping'!K:K, U568)</f>
        <v>wand_ai_300</v>
      </c>
      <c r="W568" s="9" t="str">
        <f>_xlfn.CONCAT(V568, "_", T568)</f>
        <v>wand_ai_300_CO</v>
      </c>
      <c r="Z568" s="9" t="str">
        <f>IF(ISBLANK(X568), W568, X568)</f>
        <v>wand_ai_300_CO</v>
      </c>
    </row>
    <row r="569" spans="1:26">
      <c r="A569" s="9" t="s">
        <v>1494</v>
      </c>
      <c r="B569" s="9" t="s">
        <v>1899</v>
      </c>
      <c r="C569" s="9">
        <v>7</v>
      </c>
      <c r="D569" s="9">
        <v>14</v>
      </c>
      <c r="E569" s="9" t="str">
        <f>_xlfn.CONCAT(B569, RIGHT(_xlfn.CONCAT("0", D569), 2))</f>
        <v>BZ-XL14</v>
      </c>
      <c r="F569" s="9" t="s">
        <v>1491</v>
      </c>
      <c r="G569" s="9" t="s">
        <v>655</v>
      </c>
      <c r="H569" s="9" t="s">
        <v>656</v>
      </c>
      <c r="J569" s="9" t="e">
        <f>MATCH($A569, 'Spells By School'!A:A, 0)</f>
        <v>#N/A</v>
      </c>
      <c r="K569" s="9" t="e">
        <f>MATCH($A569, 'Spells By School'!B:B, 0)</f>
        <v>#N/A</v>
      </c>
      <c r="L569" s="9" t="e">
        <f>MATCH($A569, 'Spells By School'!C:C, 0)</f>
        <v>#N/A</v>
      </c>
      <c r="M569" s="9" t="e">
        <f>MATCH($A569, 'Spells By School'!D:D, 0)</f>
        <v>#N/A</v>
      </c>
      <c r="N569" s="9">
        <f>MATCH($A569, 'Spells By School'!E:E, 0)</f>
        <v>85</v>
      </c>
      <c r="O569" s="9" t="e">
        <f>MATCH($A569, 'Spells By School'!F:F, 0)</f>
        <v>#N/A</v>
      </c>
      <c r="P569" s="9" t="e">
        <f ca="1">MATCH($A569, 'Spells By School'!G:G, 0)</f>
        <v>#N/A</v>
      </c>
      <c r="Q569" s="9" t="e">
        <f>MATCH($A569, 'Spells By School'!H:H, 0)</f>
        <v>#N/A</v>
      </c>
      <c r="R569" s="9" t="e">
        <f>MATCH($A569, 'Spells By School'!I:I, 0)</f>
        <v>#N/A</v>
      </c>
      <c r="S569" s="9" t="str">
        <f>IF(ISNA($J569), IF(ISNA($K569), IF(ISNA($L569), IF(ISNA($M569), IF(ISNA($N569), IF(ISNA($O569), IF(ISNA($P569), IF(ISNA($Q569), IF(ISNA($R569), "###error###", R$1),Q$1),P$1),O$1),N$1),M$1),L$1),K$1),J$1)</f>
        <v>Invocation</v>
      </c>
      <c r="T569" s="9" t="str">
        <f>IF(ISNA($J569), IF(ISNA($K569), IF(ISNA($L569), IF(ISNA($M569), IF(ISNA($N569), IF(ISNA($O569), IF(ISNA($P569), IF(ISNA($Q569), IF(ISNA($R569), "###error###", "WM"),"IL"),"NE"),"EN"),"EV"),"TR"),"DI"),"CO"),"AB")</f>
        <v>EV</v>
      </c>
      <c r="U569" s="9" t="e">
        <f>IF(ISNA($J569), IF(ISNA($K569), IF(ISNA($L569), IF(ISNA($M569), IF(ISNA($N569), IF(ISNA($O569), IF(ISNA($P569), IF(ISNA($Q569), IF(ISNA($R569), "###error###", MATCH(A569, 'Wand Mapping'!J:J,0)),MATCH(A569, 'Wand Mapping'!I:I,0)),MATCH(A569, 'Wand Mapping'!H:H,0)),MATCH(A569, 'Wand Mapping'!G:G,0)),MATCH(A569, 'Wand Mapping'!F:F,0)),MATCH(A569, 'Wand Mapping'!E:E,0)),MATCH(A569, 'Wand Mapping'!D:D,0)),MATCH(A569, 'Wand Mapping'!C:C,0)),MATCH(A569, 'Wand Mapping'!B:B,0))</f>
        <v>#N/A</v>
      </c>
      <c r="V569" s="9" t="e">
        <f>INDEX('Wand Mapping'!K:K, U569)</f>
        <v>#N/A</v>
      </c>
      <c r="W569" s="9" t="e">
        <f>_xlfn.CONCAT(V569, "_", T569)</f>
        <v>#N/A</v>
      </c>
      <c r="X569" s="60" t="s">
        <v>1961</v>
      </c>
      <c r="Z569" s="9" t="str">
        <f>IF(ISBLANK(X569), W569, X569)</f>
        <v>wand_ai_520_EV</v>
      </c>
    </row>
    <row r="570" spans="1:26">
      <c r="A570" s="9" t="s">
        <v>437</v>
      </c>
      <c r="B570" s="9" t="s">
        <v>1900</v>
      </c>
      <c r="C570" s="9">
        <v>7</v>
      </c>
      <c r="D570" s="9">
        <v>14</v>
      </c>
      <c r="E570" s="9" t="str">
        <f>_xlfn.CONCAT(B570, RIGHT(_xlfn.CONCAT("0", D570), 2))</f>
        <v>BZ-XM14</v>
      </c>
      <c r="F570" s="9" t="s">
        <v>1492</v>
      </c>
      <c r="G570" s="9" t="s">
        <v>655</v>
      </c>
      <c r="H570" s="9" t="s">
        <v>656</v>
      </c>
      <c r="J570" s="9" t="e">
        <f>MATCH($A570, 'Spells By School'!A:A, 0)</f>
        <v>#N/A</v>
      </c>
      <c r="K570" s="9" t="e">
        <f>MATCH($A570, 'Spells By School'!B:B, 0)</f>
        <v>#N/A</v>
      </c>
      <c r="L570" s="9" t="e">
        <f>MATCH($A570, 'Spells By School'!C:C, 0)</f>
        <v>#N/A</v>
      </c>
      <c r="M570" s="9" t="e">
        <f>MATCH($A570, 'Spells By School'!D:D, 0)</f>
        <v>#N/A</v>
      </c>
      <c r="N570" s="9">
        <f>MATCH($A570, 'Spells By School'!E:E, 0)</f>
        <v>47</v>
      </c>
      <c r="O570" s="9" t="e">
        <f>MATCH($A570, 'Spells By School'!F:F, 0)</f>
        <v>#N/A</v>
      </c>
      <c r="P570" s="9" t="e">
        <f ca="1">MATCH($A570, 'Spells By School'!G:G, 0)</f>
        <v>#N/A</v>
      </c>
      <c r="Q570" s="9" t="e">
        <f>MATCH($A570, 'Spells By School'!H:H, 0)</f>
        <v>#N/A</v>
      </c>
      <c r="R570" s="9" t="e">
        <f>MATCH($A570, 'Spells By School'!I:I, 0)</f>
        <v>#N/A</v>
      </c>
      <c r="S570" s="9" t="str">
        <f>IF(ISNA($J570), IF(ISNA($K570), IF(ISNA($L570), IF(ISNA($M570), IF(ISNA($N570), IF(ISNA($O570), IF(ISNA($P570), IF(ISNA($Q570), IF(ISNA($R570), "###error###", R$1),Q$1),P$1),O$1),N$1),M$1),L$1),K$1),J$1)</f>
        <v>Invocation</v>
      </c>
      <c r="T570" s="9" t="str">
        <f>IF(ISNA($J570), IF(ISNA($K570), IF(ISNA($L570), IF(ISNA($M570), IF(ISNA($N570), IF(ISNA($O570), IF(ISNA($P570), IF(ISNA($Q570), IF(ISNA($R570), "###error###", "WM"),"IL"),"NE"),"EN"),"EV"),"TR"),"DI"),"CO"),"AB")</f>
        <v>EV</v>
      </c>
      <c r="U570" s="9">
        <f>IF(ISNA($J570), IF(ISNA($K570), IF(ISNA($L570), IF(ISNA($M570), IF(ISNA($N570), IF(ISNA($O570), IF(ISNA($P570), IF(ISNA($Q570), IF(ISNA($R570), "###error###", MATCH(A570, 'Wand Mapping'!J:J,0)),MATCH(A570, 'Wand Mapping'!I:I,0)),MATCH(A570, 'Wand Mapping'!H:H,0)),MATCH(A570, 'Wand Mapping'!G:G,0)),MATCH(A570, 'Wand Mapping'!F:F,0)),MATCH(A570, 'Wand Mapping'!E:E,0)),MATCH(A570, 'Wand Mapping'!D:D,0)),MATCH(A570, 'Wand Mapping'!C:C,0)),MATCH(A570, 'Wand Mapping'!B:B,0))</f>
        <v>71</v>
      </c>
      <c r="V570" s="9" t="str">
        <f>INDEX('Wand Mapping'!K:K, U570)</f>
        <v>wand_ai_690</v>
      </c>
      <c r="W570" s="9" t="str">
        <f>_xlfn.CONCAT(V570, "_", T570)</f>
        <v>wand_ai_690_EV</v>
      </c>
      <c r="Z570" s="9" t="str">
        <f>IF(ISBLANK(X570), W570, X570)</f>
        <v>wand_ai_690_EV</v>
      </c>
    </row>
    <row r="571" spans="1:26">
      <c r="A571" s="9" t="s">
        <v>514</v>
      </c>
      <c r="B571" s="9" t="s">
        <v>1901</v>
      </c>
      <c r="C571" s="9">
        <v>7</v>
      </c>
      <c r="D571" s="9">
        <v>14</v>
      </c>
      <c r="E571" s="9" t="str">
        <f>_xlfn.CONCAT(B571, RIGHT(_xlfn.CONCAT("0", D571), 2))</f>
        <v>BZ-XN14</v>
      </c>
      <c r="F571" s="9" t="s">
        <v>1493</v>
      </c>
      <c r="G571" s="9" t="s">
        <v>655</v>
      </c>
      <c r="H571" s="9" t="s">
        <v>656</v>
      </c>
      <c r="J571" s="9">
        <f>MATCH($A571, 'Spells By School'!A:A, 0)</f>
        <v>65</v>
      </c>
      <c r="K571" s="9" t="e">
        <f>MATCH($A571, 'Spells By School'!B:B, 0)</f>
        <v>#N/A</v>
      </c>
      <c r="L571" s="9" t="e">
        <f>MATCH($A571, 'Spells By School'!C:C, 0)</f>
        <v>#N/A</v>
      </c>
      <c r="M571" s="9" t="e">
        <f>MATCH($A571, 'Spells By School'!D:D, 0)</f>
        <v>#N/A</v>
      </c>
      <c r="N571" s="9" t="e">
        <f>MATCH($A571, 'Spells By School'!E:E, 0)</f>
        <v>#N/A</v>
      </c>
      <c r="O571" s="9" t="e">
        <f>MATCH($A571, 'Spells By School'!F:F, 0)</f>
        <v>#N/A</v>
      </c>
      <c r="P571" s="9" t="e">
        <f ca="1">MATCH($A571, 'Spells By School'!G:G, 0)</f>
        <v>#N/A</v>
      </c>
      <c r="Q571" s="9" t="e">
        <f>MATCH($A571, 'Spells By School'!H:H, 0)</f>
        <v>#N/A</v>
      </c>
      <c r="R571" s="9" t="e">
        <f>MATCH($A571, 'Spells By School'!I:I, 0)</f>
        <v>#N/A</v>
      </c>
      <c r="S571" s="9" t="str">
        <f>IF(ISNA($J571), IF(ISNA($K571), IF(ISNA($L571), IF(ISNA($M571), IF(ISNA($N571), IF(ISNA($O571), IF(ISNA($P571), IF(ISNA($Q571), IF(ISNA($R571), "###error###", R$1),Q$1),P$1),O$1),N$1),M$1),L$1),K$1),J$1)</f>
        <v>Abjuration</v>
      </c>
      <c r="T571" s="9" t="str">
        <f>IF(ISNA($J571), IF(ISNA($K571), IF(ISNA($L571), IF(ISNA($M571), IF(ISNA($N571), IF(ISNA($O571), IF(ISNA($P571), IF(ISNA($Q571), IF(ISNA($R571), "###error###", "WM"),"IL"),"NE"),"EN"),"EV"),"TR"),"DI"),"CO"),"AB")</f>
        <v>AB</v>
      </c>
      <c r="U571" s="9">
        <f>IF(ISNA($J571), IF(ISNA($K571), IF(ISNA($L571), IF(ISNA($M571), IF(ISNA($N571), IF(ISNA($O571), IF(ISNA($P571), IF(ISNA($Q571), IF(ISNA($R571), "###error###", MATCH(A571, 'Wand Mapping'!J:J,0)),MATCH(A571, 'Wand Mapping'!I:I,0)),MATCH(A571, 'Wand Mapping'!H:H,0)),MATCH(A571, 'Wand Mapping'!G:G,0)),MATCH(A571, 'Wand Mapping'!F:F,0)),MATCH(A571, 'Wand Mapping'!E:E,0)),MATCH(A571, 'Wand Mapping'!D:D,0)),MATCH(A571, 'Wand Mapping'!C:C,0)),MATCH(A571, 'Wand Mapping'!B:B,0))</f>
        <v>83</v>
      </c>
      <c r="V571" s="9" t="str">
        <f>INDEX('Wand Mapping'!K:K, U571)</f>
        <v>wand_ai_810</v>
      </c>
      <c r="W571" s="9" t="str">
        <f>_xlfn.CONCAT(V571, "_", T571)</f>
        <v>wand_ai_810_AB</v>
      </c>
      <c r="Z571" s="9" t="str">
        <f>IF(ISBLANK(X571), W571, X571)</f>
        <v>wand_ai_810_AB</v>
      </c>
    </row>
    <row r="572" spans="1:26">
      <c r="A572" s="9" t="s">
        <v>271</v>
      </c>
      <c r="B572" s="9" t="s">
        <v>1903</v>
      </c>
      <c r="C572" s="9">
        <v>7</v>
      </c>
      <c r="D572" s="9">
        <v>14</v>
      </c>
      <c r="E572" s="9" t="str">
        <f>_xlfn.CONCAT(B572, RIGHT(_xlfn.CONCAT("0", D572), 2))</f>
        <v>BZ-XP14</v>
      </c>
      <c r="F572" s="9" t="s">
        <v>1496</v>
      </c>
      <c r="G572" s="9" t="s">
        <v>655</v>
      </c>
      <c r="H572" s="9" t="s">
        <v>656</v>
      </c>
      <c r="J572" s="9" t="e">
        <f>MATCH($A572, 'Spells By School'!A:A, 0)</f>
        <v>#N/A</v>
      </c>
      <c r="K572" s="9" t="e">
        <f>MATCH($A572, 'Spells By School'!B:B, 0)</f>
        <v>#N/A</v>
      </c>
      <c r="L572" s="9" t="e">
        <f>MATCH($A572, 'Spells By School'!C:C, 0)</f>
        <v>#N/A</v>
      </c>
      <c r="M572" s="9" t="e">
        <f>MATCH($A572, 'Spells By School'!D:D, 0)</f>
        <v>#N/A</v>
      </c>
      <c r="N572" s="9" t="e">
        <f>MATCH($A572, 'Spells By School'!E:E, 0)</f>
        <v>#N/A</v>
      </c>
      <c r="O572" s="9" t="e">
        <f>MATCH($A572, 'Spells By School'!F:F, 0)</f>
        <v>#N/A</v>
      </c>
      <c r="P572" s="9">
        <f ca="1">MATCH($A572, 'Spells By School'!G:G, 0)</f>
        <v>68</v>
      </c>
      <c r="Q572" s="9" t="e">
        <f>MATCH($A572, 'Spells By School'!H:H, 0)</f>
        <v>#N/A</v>
      </c>
      <c r="R572" s="9" t="e">
        <f>MATCH($A572, 'Spells By School'!I:I, 0)</f>
        <v>#N/A</v>
      </c>
      <c r="S572" s="9" t="str">
        <f ca="1">IF(ISNA($J572), IF(ISNA($K572), IF(ISNA($L572), IF(ISNA($M572), IF(ISNA($N572), IF(ISNA($O572), IF(ISNA($P572), IF(ISNA($Q572), IF(ISNA($R572), "###error###", R$1),Q$1),P$1),O$1),N$1),M$1),L$1),K$1),J$1)</f>
        <v>Necromancy</v>
      </c>
      <c r="T572" s="9" t="str">
        <f ca="1">IF(ISNA($J572), IF(ISNA($K572), IF(ISNA($L572), IF(ISNA($M572), IF(ISNA($N572), IF(ISNA($O572), IF(ISNA($P572), IF(ISNA($Q572), IF(ISNA($R572), "###error###", "WM"),"IL"),"NE"),"EN"),"EV"),"TR"),"DI"),"CO"),"AB")</f>
        <v>NE</v>
      </c>
      <c r="U572" s="9">
        <f ca="1">IF(ISNA($J572), IF(ISNA($K572), IF(ISNA($L572), IF(ISNA($M572), IF(ISNA($N572), IF(ISNA($O572), IF(ISNA($P572), IF(ISNA($Q572), IF(ISNA($R572), "###error###", MATCH(A572, 'Wand Mapping'!J:J,0)),MATCH(A572, 'Wand Mapping'!I:I,0)),MATCH(A572, 'Wand Mapping'!H:H,0)),MATCH(A572, 'Wand Mapping'!G:G,0)),MATCH(A572, 'Wand Mapping'!F:F,0)),MATCH(A572, 'Wand Mapping'!E:E,0)),MATCH(A572, 'Wand Mapping'!D:D,0)),MATCH(A572, 'Wand Mapping'!C:C,0)),MATCH(A572, 'Wand Mapping'!B:B,0))</f>
        <v>45</v>
      </c>
      <c r="V572" s="9" t="str">
        <f ca="1">INDEX('Wand Mapping'!K:K, U572)</f>
        <v>wand_ai_430</v>
      </c>
      <c r="W572" s="9" t="str">
        <f ca="1">_xlfn.CONCAT(V572, "_", T572)</f>
        <v>wand_ai_430_NE</v>
      </c>
      <c r="Z572" s="9" t="str">
        <f ca="1">IF(ISBLANK(X572), W572, X572)</f>
        <v>wand_ai_430_NE</v>
      </c>
    </row>
    <row r="573" spans="1:26">
      <c r="A573" s="9" t="s">
        <v>448</v>
      </c>
      <c r="B573" s="9" t="s">
        <v>1904</v>
      </c>
      <c r="C573" s="9">
        <v>7</v>
      </c>
      <c r="D573" s="9">
        <v>14</v>
      </c>
      <c r="E573" s="9" t="str">
        <f>_xlfn.CONCAT(B573, RIGHT(_xlfn.CONCAT("0", D573), 2))</f>
        <v>BZ-XQ14</v>
      </c>
      <c r="F573" s="9" t="s">
        <v>1497</v>
      </c>
      <c r="G573" s="9" t="s">
        <v>655</v>
      </c>
      <c r="H573" s="9" t="s">
        <v>656</v>
      </c>
      <c r="J573" s="9" t="e">
        <f>MATCH($A573, 'Spells By School'!A:A, 0)</f>
        <v>#N/A</v>
      </c>
      <c r="K573" s="9">
        <f>MATCH($A573, 'Spells By School'!B:B, 0)</f>
        <v>90</v>
      </c>
      <c r="L573" s="9" t="e">
        <f>MATCH($A573, 'Spells By School'!C:C, 0)</f>
        <v>#N/A</v>
      </c>
      <c r="M573" s="9" t="e">
        <f>MATCH($A573, 'Spells By School'!D:D, 0)</f>
        <v>#N/A</v>
      </c>
      <c r="N573" s="9" t="e">
        <f>MATCH($A573, 'Spells By School'!E:E, 0)</f>
        <v>#N/A</v>
      </c>
      <c r="O573" s="9" t="e">
        <f>MATCH($A573, 'Spells By School'!F:F, 0)</f>
        <v>#N/A</v>
      </c>
      <c r="P573" s="9" t="e">
        <f ca="1">MATCH($A573, 'Spells By School'!G:G, 0)</f>
        <v>#N/A</v>
      </c>
      <c r="Q573" s="9" t="e">
        <f>MATCH($A573, 'Spells By School'!H:H, 0)</f>
        <v>#N/A</v>
      </c>
      <c r="R573" s="9" t="e">
        <f>MATCH($A573, 'Spells By School'!I:I, 0)</f>
        <v>#N/A</v>
      </c>
      <c r="S573" s="9" t="str">
        <f>IF(ISNA($J573), IF(ISNA($K573), IF(ISNA($L573), IF(ISNA($M573), IF(ISNA($N573), IF(ISNA($O573), IF(ISNA($P573), IF(ISNA($Q573), IF(ISNA($R573), "###error###", R$1),Q$1),P$1),O$1),N$1),M$1),L$1),K$1),J$1)</f>
        <v>Conjuration</v>
      </c>
      <c r="T573" s="9" t="str">
        <f>IF(ISNA($J573), IF(ISNA($K573), IF(ISNA($L573), IF(ISNA($M573), IF(ISNA($N573), IF(ISNA($O573), IF(ISNA($P573), IF(ISNA($Q573), IF(ISNA($R573), "###error###", "WM"),"IL"),"NE"),"EN"),"EV"),"TR"),"DI"),"CO"),"AB")</f>
        <v>CO</v>
      </c>
      <c r="U573" s="9">
        <f>IF(ISNA($J573), IF(ISNA($K573), IF(ISNA($L573), IF(ISNA($M573), IF(ISNA($N573), IF(ISNA($O573), IF(ISNA($P573), IF(ISNA($Q573), IF(ISNA($R573), "###error###", MATCH(A573, 'Wand Mapping'!J:J,0)),MATCH(A573, 'Wand Mapping'!I:I,0)),MATCH(A573, 'Wand Mapping'!H:H,0)),MATCH(A573, 'Wand Mapping'!G:G,0)),MATCH(A573, 'Wand Mapping'!F:F,0)),MATCH(A573, 'Wand Mapping'!E:E,0)),MATCH(A573, 'Wand Mapping'!D:D,0)),MATCH(A573, 'Wand Mapping'!C:C,0)),MATCH(A573, 'Wand Mapping'!B:B,0))</f>
        <v>73</v>
      </c>
      <c r="V573" s="9" t="str">
        <f>INDEX('Wand Mapping'!K:K, U573)</f>
        <v>wand_ai_710</v>
      </c>
      <c r="W573" s="9" t="str">
        <f>_xlfn.CONCAT(V573, "_", T573)</f>
        <v>wand_ai_710_CO</v>
      </c>
      <c r="Z573" s="9" t="str">
        <f>IF(ISBLANK(X573), W573, X573)</f>
        <v>wand_ai_710_CO</v>
      </c>
    </row>
    <row r="574" spans="1:26">
      <c r="A574" s="9" t="s">
        <v>321</v>
      </c>
      <c r="B574" s="9" t="s">
        <v>1905</v>
      </c>
      <c r="C574" s="9">
        <v>7</v>
      </c>
      <c r="D574" s="9">
        <v>14</v>
      </c>
      <c r="E574" s="9" t="str">
        <f>_xlfn.CONCAT(B574, RIGHT(_xlfn.CONCAT("0", D574), 2))</f>
        <v>BZ-XR14</v>
      </c>
      <c r="F574" s="9" t="s">
        <v>1498</v>
      </c>
      <c r="G574" s="9" t="s">
        <v>655</v>
      </c>
      <c r="H574" s="9" t="s">
        <v>656</v>
      </c>
      <c r="J574" s="9">
        <f>MATCH($A574, 'Spells By School'!A:A, 0)</f>
        <v>25</v>
      </c>
      <c r="K574" s="9" t="e">
        <f>MATCH($A574, 'Spells By School'!B:B, 0)</f>
        <v>#N/A</v>
      </c>
      <c r="L574" s="9" t="e">
        <f>MATCH($A574, 'Spells By School'!C:C, 0)</f>
        <v>#N/A</v>
      </c>
      <c r="M574" s="9" t="e">
        <f>MATCH($A574, 'Spells By School'!D:D, 0)</f>
        <v>#N/A</v>
      </c>
      <c r="N574" s="9" t="e">
        <f>MATCH($A574, 'Spells By School'!E:E, 0)</f>
        <v>#N/A</v>
      </c>
      <c r="O574" s="9" t="e">
        <f>MATCH($A574, 'Spells By School'!F:F, 0)</f>
        <v>#N/A</v>
      </c>
      <c r="P574" s="9" t="e">
        <f ca="1">MATCH($A574, 'Spells By School'!G:G, 0)</f>
        <v>#N/A</v>
      </c>
      <c r="Q574" s="9" t="e">
        <f>MATCH($A574, 'Spells By School'!H:H, 0)</f>
        <v>#N/A</v>
      </c>
      <c r="R574" s="9" t="e">
        <f>MATCH($A574, 'Spells By School'!I:I, 0)</f>
        <v>#N/A</v>
      </c>
      <c r="S574" s="9" t="str">
        <f>IF(ISNA($J574), IF(ISNA($K574), IF(ISNA($L574), IF(ISNA($M574), IF(ISNA($N574), IF(ISNA($O574), IF(ISNA($P574), IF(ISNA($Q574), IF(ISNA($R574), "###error###", R$1),Q$1),P$1),O$1),N$1),M$1),L$1),K$1),J$1)</f>
        <v>Abjuration</v>
      </c>
      <c r="T574" s="9" t="str">
        <f>IF(ISNA($J574), IF(ISNA($K574), IF(ISNA($L574), IF(ISNA($M574), IF(ISNA($N574), IF(ISNA($O574), IF(ISNA($P574), IF(ISNA($Q574), IF(ISNA($R574), "###error###", "WM"),"IL"),"NE"),"EN"),"EV"),"TR"),"DI"),"CO"),"AB")</f>
        <v>AB</v>
      </c>
      <c r="U574" s="9">
        <f>IF(ISNA($J574), IF(ISNA($K574), IF(ISNA($L574), IF(ISNA($M574), IF(ISNA($N574), IF(ISNA($O574), IF(ISNA($P574), IF(ISNA($Q574), IF(ISNA($R574), "###error###", MATCH(A574, 'Wand Mapping'!J:J,0)),MATCH(A574, 'Wand Mapping'!I:I,0)),MATCH(A574, 'Wand Mapping'!H:H,0)),MATCH(A574, 'Wand Mapping'!G:G,0)),MATCH(A574, 'Wand Mapping'!F:F,0)),MATCH(A574, 'Wand Mapping'!E:E,0)),MATCH(A574, 'Wand Mapping'!D:D,0)),MATCH(A574, 'Wand Mapping'!C:C,0)),MATCH(A574, 'Wand Mapping'!B:B,0))</f>
        <v>53</v>
      </c>
      <c r="V574" s="9" t="str">
        <f>INDEX('Wand Mapping'!K:K, U574)</f>
        <v>wand_ai_510</v>
      </c>
      <c r="W574" s="9" t="str">
        <f>_xlfn.CONCAT(V574, "_", T574)</f>
        <v>wand_ai_510_AB</v>
      </c>
      <c r="Z574" s="9" t="str">
        <f>IF(ISBLANK(X574), W574, X574)</f>
        <v>wand_ai_510_AB</v>
      </c>
    </row>
    <row r="575" spans="1:26">
      <c r="A575" s="9" t="s">
        <v>439</v>
      </c>
      <c r="B575" s="9" t="s">
        <v>1906</v>
      </c>
      <c r="C575" s="9">
        <v>7</v>
      </c>
      <c r="D575" s="9">
        <v>14</v>
      </c>
      <c r="E575" s="9" t="str">
        <f>_xlfn.CONCAT(B575, RIGHT(_xlfn.CONCAT("0", D575), 2))</f>
        <v>BZ-XS14</v>
      </c>
      <c r="F575" s="9" t="s">
        <v>1499</v>
      </c>
      <c r="G575" s="9" t="s">
        <v>655</v>
      </c>
      <c r="H575" s="9" t="s">
        <v>656</v>
      </c>
      <c r="J575" s="9" t="e">
        <f>MATCH($A575, 'Spells By School'!A:A, 0)</f>
        <v>#N/A</v>
      </c>
      <c r="K575" s="9" t="e">
        <f>MATCH($A575, 'Spells By School'!B:B, 0)</f>
        <v>#N/A</v>
      </c>
      <c r="L575" s="9" t="e">
        <f>MATCH($A575, 'Spells By School'!C:C, 0)</f>
        <v>#N/A</v>
      </c>
      <c r="M575" s="9" t="e">
        <f>MATCH($A575, 'Spells By School'!D:D, 0)</f>
        <v>#N/A</v>
      </c>
      <c r="N575" s="9" t="e">
        <f>MATCH($A575, 'Spells By School'!E:E, 0)</f>
        <v>#N/A</v>
      </c>
      <c r="O575" s="9" t="e">
        <f>MATCH($A575, 'Spells By School'!F:F, 0)</f>
        <v>#N/A</v>
      </c>
      <c r="P575" s="9">
        <f ca="1">MATCH($A575, 'Spells By School'!G:G, 0)</f>
        <v>26</v>
      </c>
      <c r="Q575" s="9" t="e">
        <f>MATCH($A575, 'Spells By School'!H:H, 0)</f>
        <v>#N/A</v>
      </c>
      <c r="R575" s="9" t="e">
        <f>MATCH($A575, 'Spells By School'!I:I, 0)</f>
        <v>#N/A</v>
      </c>
      <c r="S575" s="9" t="str">
        <f ca="1">IF(ISNA($J575), IF(ISNA($K575), IF(ISNA($L575), IF(ISNA($M575), IF(ISNA($N575), IF(ISNA($O575), IF(ISNA($P575), IF(ISNA($Q575), IF(ISNA($R575), "###error###", R$1),Q$1),P$1),O$1),N$1),M$1),L$1),K$1),J$1)</f>
        <v>Necromancy</v>
      </c>
      <c r="T575" s="9" t="str">
        <f ca="1">IF(ISNA($J575), IF(ISNA($K575), IF(ISNA($L575), IF(ISNA($M575), IF(ISNA($N575), IF(ISNA($O575), IF(ISNA($P575), IF(ISNA($Q575), IF(ISNA($R575), "###error###", "WM"),"IL"),"NE"),"EN"),"EV"),"TR"),"DI"),"CO"),"AB")</f>
        <v>NE</v>
      </c>
      <c r="U575" s="9">
        <f ca="1">IF(ISNA($J575), IF(ISNA($K575), IF(ISNA($L575), IF(ISNA($M575), IF(ISNA($N575), IF(ISNA($O575), IF(ISNA($P575), IF(ISNA($Q575), IF(ISNA($R575), "###error###", MATCH(A575, 'Wand Mapping'!J:J,0)),MATCH(A575, 'Wand Mapping'!I:I,0)),MATCH(A575, 'Wand Mapping'!H:H,0)),MATCH(A575, 'Wand Mapping'!G:G,0)),MATCH(A575, 'Wand Mapping'!F:F,0)),MATCH(A575, 'Wand Mapping'!E:E,0)),MATCH(A575, 'Wand Mapping'!D:D,0)),MATCH(A575, 'Wand Mapping'!C:C,0)),MATCH(A575, 'Wand Mapping'!B:B,0))</f>
        <v>71</v>
      </c>
      <c r="V575" s="9" t="str">
        <f ca="1">INDEX('Wand Mapping'!K:K, U575)</f>
        <v>wand_ai_690</v>
      </c>
      <c r="W575" s="9" t="str">
        <f ca="1">_xlfn.CONCAT(V575, "_", T575)</f>
        <v>wand_ai_690_NE</v>
      </c>
      <c r="Z575" s="9" t="str">
        <f ca="1">IF(ISBLANK(X575), W575, X575)</f>
        <v>wand_ai_690_NE</v>
      </c>
    </row>
    <row r="576" spans="1:26">
      <c r="A576" s="9" t="s">
        <v>122</v>
      </c>
      <c r="B576" s="9" t="s">
        <v>1907</v>
      </c>
      <c r="C576" s="9">
        <v>7</v>
      </c>
      <c r="D576" s="9">
        <v>14</v>
      </c>
      <c r="E576" s="9" t="str">
        <f>_xlfn.CONCAT(B576, RIGHT(_xlfn.CONCAT("0", D576), 2))</f>
        <v>BZ-XT14</v>
      </c>
      <c r="F576" s="9" t="s">
        <v>1500</v>
      </c>
      <c r="G576" s="9" t="s">
        <v>655</v>
      </c>
      <c r="H576" s="9" t="s">
        <v>656</v>
      </c>
      <c r="J576" s="9" t="e">
        <f>MATCH($A576, 'Spells By School'!A:A, 0)</f>
        <v>#N/A</v>
      </c>
      <c r="K576" s="9">
        <f>MATCH($A576, 'Spells By School'!B:B, 0)</f>
        <v>40</v>
      </c>
      <c r="L576" s="9" t="e">
        <f>MATCH($A576, 'Spells By School'!C:C, 0)</f>
        <v>#N/A</v>
      </c>
      <c r="M576" s="9" t="e">
        <f>MATCH($A576, 'Spells By School'!D:D, 0)</f>
        <v>#N/A</v>
      </c>
      <c r="N576" s="9" t="e">
        <f>MATCH($A576, 'Spells By School'!E:E, 0)</f>
        <v>#N/A</v>
      </c>
      <c r="O576" s="9" t="e">
        <f>MATCH($A576, 'Spells By School'!F:F, 0)</f>
        <v>#N/A</v>
      </c>
      <c r="P576" s="9" t="e">
        <f ca="1">MATCH($A576, 'Spells By School'!G:G, 0)</f>
        <v>#N/A</v>
      </c>
      <c r="Q576" s="9" t="e">
        <f>MATCH($A576, 'Spells By School'!H:H, 0)</f>
        <v>#N/A</v>
      </c>
      <c r="R576" s="9" t="e">
        <f>MATCH($A576, 'Spells By School'!I:I, 0)</f>
        <v>#N/A</v>
      </c>
      <c r="S576" s="9" t="str">
        <f>IF(ISNA($J576), IF(ISNA($K576), IF(ISNA($L576), IF(ISNA($M576), IF(ISNA($N576), IF(ISNA($O576), IF(ISNA($P576), IF(ISNA($Q576), IF(ISNA($R576), "###error###", R$1),Q$1),P$1),O$1),N$1),M$1),L$1),K$1),J$1)</f>
        <v>Conjuration</v>
      </c>
      <c r="T576" s="9" t="str">
        <f>IF(ISNA($J576), IF(ISNA($K576), IF(ISNA($L576), IF(ISNA($M576), IF(ISNA($N576), IF(ISNA($O576), IF(ISNA($P576), IF(ISNA($Q576), IF(ISNA($R576), "###error###", "WM"),"IL"),"NE"),"EN"),"EV"),"TR"),"DI"),"CO"),"AB")</f>
        <v>CO</v>
      </c>
      <c r="U576" s="9">
        <f>IF(ISNA($J576), IF(ISNA($K576), IF(ISNA($L576), IF(ISNA($M576), IF(ISNA($N576), IF(ISNA($O576), IF(ISNA($P576), IF(ISNA($Q576), IF(ISNA($R576), "###error###", MATCH(A576, 'Wand Mapping'!J:J,0)),MATCH(A576, 'Wand Mapping'!I:I,0)),MATCH(A576, 'Wand Mapping'!H:H,0)),MATCH(A576, 'Wand Mapping'!G:G,0)),MATCH(A576, 'Wand Mapping'!F:F,0)),MATCH(A576, 'Wand Mapping'!E:E,0)),MATCH(A576, 'Wand Mapping'!D:D,0)),MATCH(A576, 'Wand Mapping'!C:C,0)),MATCH(A576, 'Wand Mapping'!B:B,0))</f>
        <v>22</v>
      </c>
      <c r="V576" s="9" t="str">
        <f>INDEX('Wand Mapping'!K:K, U576)</f>
        <v>wand_ai_200</v>
      </c>
      <c r="W576" s="9" t="str">
        <f>_xlfn.CONCAT(V576, "_", T576)</f>
        <v>wand_ai_200_CO</v>
      </c>
      <c r="Z576" s="9" t="str">
        <f>IF(ISBLANK(X576), W576, X576)</f>
        <v>wand_ai_200_CO</v>
      </c>
    </row>
    <row r="577" spans="1:26">
      <c r="A577" s="9" t="s">
        <v>96</v>
      </c>
      <c r="B577" s="9" t="s">
        <v>1908</v>
      </c>
      <c r="C577" s="9">
        <v>7</v>
      </c>
      <c r="D577" s="9">
        <v>14</v>
      </c>
      <c r="E577" s="9" t="str">
        <f>_xlfn.CONCAT(B577, RIGHT(_xlfn.CONCAT("0", D577), 2))</f>
        <v>BZ-XU14</v>
      </c>
      <c r="F577" s="9" t="s">
        <v>1501</v>
      </c>
      <c r="G577" s="9" t="s">
        <v>655</v>
      </c>
      <c r="H577" s="9" t="s">
        <v>656</v>
      </c>
      <c r="J577" s="9" t="e">
        <f>MATCH($A577, 'Spells By School'!A:A, 0)</f>
        <v>#N/A</v>
      </c>
      <c r="K577" s="9" t="e">
        <f>MATCH($A577, 'Spells By School'!B:B, 0)</f>
        <v>#N/A</v>
      </c>
      <c r="L577" s="9" t="e">
        <f>MATCH($A577, 'Spells By School'!C:C, 0)</f>
        <v>#N/A</v>
      </c>
      <c r="M577" s="9" t="e">
        <f>MATCH($A577, 'Spells By School'!D:D, 0)</f>
        <v>#N/A</v>
      </c>
      <c r="N577" s="9">
        <f>MATCH($A577, 'Spells By School'!E:E, 0)</f>
        <v>54</v>
      </c>
      <c r="O577" s="9" t="e">
        <f>MATCH($A577, 'Spells By School'!F:F, 0)</f>
        <v>#N/A</v>
      </c>
      <c r="P577" s="9" t="e">
        <f ca="1">MATCH($A577, 'Spells By School'!G:G, 0)</f>
        <v>#N/A</v>
      </c>
      <c r="Q577" s="9" t="e">
        <f>MATCH($A577, 'Spells By School'!H:H, 0)</f>
        <v>#N/A</v>
      </c>
      <c r="R577" s="9" t="e">
        <f>MATCH($A577, 'Spells By School'!I:I, 0)</f>
        <v>#N/A</v>
      </c>
      <c r="S577" s="9" t="str">
        <f>IF(ISNA($J577), IF(ISNA($K577), IF(ISNA($L577), IF(ISNA($M577), IF(ISNA($N577), IF(ISNA($O577), IF(ISNA($P577), IF(ISNA($Q577), IF(ISNA($R577), "###error###", R$1),Q$1),P$1),O$1),N$1),M$1),L$1),K$1),J$1)</f>
        <v>Invocation</v>
      </c>
      <c r="T577" s="9" t="str">
        <f>IF(ISNA($J577), IF(ISNA($K577), IF(ISNA($L577), IF(ISNA($M577), IF(ISNA($N577), IF(ISNA($O577), IF(ISNA($P577), IF(ISNA($Q577), IF(ISNA($R577), "###error###", "WM"),"IL"),"NE"),"EN"),"EV"),"TR"),"DI"),"CO"),"AB")</f>
        <v>EV</v>
      </c>
      <c r="U577" s="9">
        <f>IF(ISNA($J577), IF(ISNA($K577), IF(ISNA($L577), IF(ISNA($M577), IF(ISNA($N577), IF(ISNA($O577), IF(ISNA($P577), IF(ISNA($Q577), IF(ISNA($R577), "###error###", MATCH(A577, 'Wand Mapping'!J:J,0)),MATCH(A577, 'Wand Mapping'!I:I,0)),MATCH(A577, 'Wand Mapping'!H:H,0)),MATCH(A577, 'Wand Mapping'!G:G,0)),MATCH(A577, 'Wand Mapping'!F:F,0)),MATCH(A577, 'Wand Mapping'!E:E,0)),MATCH(A577, 'Wand Mapping'!D:D,0)),MATCH(A577, 'Wand Mapping'!C:C,0)),MATCH(A577, 'Wand Mapping'!B:B,0))</f>
        <v>17</v>
      </c>
      <c r="V577" s="9" t="str">
        <f>INDEX('Wand Mapping'!K:K, U577)</f>
        <v>wand_ai_150</v>
      </c>
      <c r="W577" s="9" t="str">
        <f>_xlfn.CONCAT(V577, "_", T577)</f>
        <v>wand_ai_150_EV</v>
      </c>
      <c r="Z577" s="9" t="str">
        <f>IF(ISBLANK(X577), W577, X577)</f>
        <v>wand_ai_150_EV</v>
      </c>
    </row>
    <row r="578" spans="1:26">
      <c r="A578" s="9" t="s">
        <v>633</v>
      </c>
      <c r="B578" s="9" t="s">
        <v>1909</v>
      </c>
      <c r="C578" s="9">
        <v>7</v>
      </c>
      <c r="D578" s="9">
        <v>14</v>
      </c>
      <c r="E578" s="9" t="str">
        <f>_xlfn.CONCAT(B578, RIGHT(_xlfn.CONCAT("0", D578), 2))</f>
        <v>BZ-XV14</v>
      </c>
      <c r="F578" s="9" t="s">
        <v>1502</v>
      </c>
      <c r="G578" s="9" t="s">
        <v>655</v>
      </c>
      <c r="H578" s="9" t="s">
        <v>656</v>
      </c>
      <c r="J578" s="9" t="e">
        <f>MATCH($A578, 'Spells By School'!A:A, 0)</f>
        <v>#N/A</v>
      </c>
      <c r="K578" s="9">
        <f>MATCH($A578, 'Spells By School'!B:B, 0)</f>
        <v>71</v>
      </c>
      <c r="L578" s="9" t="e">
        <f>MATCH($A578, 'Spells By School'!C:C, 0)</f>
        <v>#N/A</v>
      </c>
      <c r="M578" s="9" t="e">
        <f>MATCH($A578, 'Spells By School'!D:D, 0)</f>
        <v>#N/A</v>
      </c>
      <c r="N578" s="9" t="e">
        <f>MATCH($A578, 'Spells By School'!E:E, 0)</f>
        <v>#N/A</v>
      </c>
      <c r="O578" s="9" t="e">
        <f>MATCH($A578, 'Spells By School'!F:F, 0)</f>
        <v>#N/A</v>
      </c>
      <c r="P578" s="9" t="e">
        <f ca="1">MATCH($A578, 'Spells By School'!G:G, 0)</f>
        <v>#N/A</v>
      </c>
      <c r="Q578" s="9" t="e">
        <f>MATCH($A578, 'Spells By School'!H:H, 0)</f>
        <v>#N/A</v>
      </c>
      <c r="R578" s="9" t="e">
        <f>MATCH($A578, 'Spells By School'!I:I, 0)</f>
        <v>#N/A</v>
      </c>
      <c r="S578" s="9" t="str">
        <f>IF(ISNA($J578), IF(ISNA($K578), IF(ISNA($L578), IF(ISNA($M578), IF(ISNA($N578), IF(ISNA($O578), IF(ISNA($P578), IF(ISNA($Q578), IF(ISNA($R578), "###error###", R$1),Q$1),P$1),O$1),N$1),M$1),L$1),K$1),J$1)</f>
        <v>Conjuration</v>
      </c>
      <c r="T578" s="9" t="str">
        <f>IF(ISNA($J578), IF(ISNA($K578), IF(ISNA($L578), IF(ISNA($M578), IF(ISNA($N578), IF(ISNA($O578), IF(ISNA($P578), IF(ISNA($Q578), IF(ISNA($R578), "###error###", "WM"),"IL"),"NE"),"EN"),"EV"),"TR"),"DI"),"CO"),"AB")</f>
        <v>CO</v>
      </c>
      <c r="U578" s="9">
        <f>IF(ISNA($J578), IF(ISNA($K578), IF(ISNA($L578), IF(ISNA($M578), IF(ISNA($N578), IF(ISNA($O578), IF(ISNA($P578), IF(ISNA($Q578), IF(ISNA($R578), "###error###", MATCH(A578, 'Wand Mapping'!J:J,0)),MATCH(A578, 'Wand Mapping'!I:I,0)),MATCH(A578, 'Wand Mapping'!H:H,0)),MATCH(A578, 'Wand Mapping'!G:G,0)),MATCH(A578, 'Wand Mapping'!F:F,0)),MATCH(A578, 'Wand Mapping'!E:E,0)),MATCH(A578, 'Wand Mapping'!D:D,0)),MATCH(A578, 'Wand Mapping'!C:C,0)),MATCH(A578, 'Wand Mapping'!B:B,0))</f>
        <v>101</v>
      </c>
      <c r="V578" s="9" t="str">
        <f>INDEX('Wand Mapping'!K:K, U578)</f>
        <v>wand_ai_990</v>
      </c>
      <c r="W578" s="9" t="str">
        <f>_xlfn.CONCAT(V578, "_", T578)</f>
        <v>wand_ai_990_CO</v>
      </c>
      <c r="Z578" s="9" t="str">
        <f>IF(ISBLANK(X578), W578, X578)</f>
        <v>wand_ai_990_CO</v>
      </c>
    </row>
    <row r="579" spans="1:26">
      <c r="A579" s="9" t="s">
        <v>630</v>
      </c>
      <c r="B579" s="9" t="s">
        <v>1910</v>
      </c>
      <c r="C579" s="9">
        <v>7</v>
      </c>
      <c r="D579" s="9">
        <v>14</v>
      </c>
      <c r="E579" s="9" t="str">
        <f>_xlfn.CONCAT(B579, RIGHT(_xlfn.CONCAT("0", D579), 2))</f>
        <v>BZ-XW14</v>
      </c>
      <c r="F579" s="9" t="s">
        <v>1503</v>
      </c>
      <c r="G579" s="9" t="s">
        <v>655</v>
      </c>
      <c r="H579" s="9" t="s">
        <v>656</v>
      </c>
      <c r="J579" s="9" t="e">
        <f>MATCH($A579, 'Spells By School'!A:A, 0)</f>
        <v>#N/A</v>
      </c>
      <c r="K579" s="9" t="e">
        <f>MATCH($A579, 'Spells By School'!B:B, 0)</f>
        <v>#N/A</v>
      </c>
      <c r="L579" s="9" t="e">
        <f>MATCH($A579, 'Spells By School'!C:C, 0)</f>
        <v>#N/A</v>
      </c>
      <c r="M579" s="9" t="e">
        <f>MATCH($A579, 'Spells By School'!D:D, 0)</f>
        <v>#N/A</v>
      </c>
      <c r="N579" s="9" t="e">
        <f>MATCH($A579, 'Spells By School'!E:E, 0)</f>
        <v>#N/A</v>
      </c>
      <c r="O579" s="9" t="e">
        <f>MATCH($A579, 'Spells By School'!F:F, 0)</f>
        <v>#N/A</v>
      </c>
      <c r="P579" s="9">
        <f ca="1">MATCH($A579, 'Spells By School'!G:G, 0)</f>
        <v>78</v>
      </c>
      <c r="Q579" s="9" t="e">
        <f>MATCH($A579, 'Spells By School'!H:H, 0)</f>
        <v>#N/A</v>
      </c>
      <c r="R579" s="9" t="e">
        <f>MATCH($A579, 'Spells By School'!I:I, 0)</f>
        <v>#N/A</v>
      </c>
      <c r="S579" s="9" t="str">
        <f ca="1">IF(ISNA($J579), IF(ISNA($K579), IF(ISNA($L579), IF(ISNA($M579), IF(ISNA($N579), IF(ISNA($O579), IF(ISNA($P579), IF(ISNA($Q579), IF(ISNA($R579), "###error###", R$1),Q$1),P$1),O$1),N$1),M$1),L$1),K$1),J$1)</f>
        <v>Necromancy</v>
      </c>
      <c r="T579" s="9" t="str">
        <f ca="1">IF(ISNA($J579), IF(ISNA($K579), IF(ISNA($L579), IF(ISNA($M579), IF(ISNA($N579), IF(ISNA($O579), IF(ISNA($P579), IF(ISNA($Q579), IF(ISNA($R579), "###error###", "WM"),"IL"),"NE"),"EN"),"EV"),"TR"),"DI"),"CO"),"AB")</f>
        <v>NE</v>
      </c>
      <c r="U579" s="9">
        <f ca="1">IF(ISNA($J579), IF(ISNA($K579), IF(ISNA($L579), IF(ISNA($M579), IF(ISNA($N579), IF(ISNA($O579), IF(ISNA($P579), IF(ISNA($Q579), IF(ISNA($R579), "###error###", MATCH(A579, 'Wand Mapping'!J:J,0)),MATCH(A579, 'Wand Mapping'!I:I,0)),MATCH(A579, 'Wand Mapping'!H:H,0)),MATCH(A579, 'Wand Mapping'!G:G,0)),MATCH(A579, 'Wand Mapping'!F:F,0)),MATCH(A579, 'Wand Mapping'!E:E,0)),MATCH(A579, 'Wand Mapping'!D:D,0)),MATCH(A579, 'Wand Mapping'!C:C,0)),MATCH(A579, 'Wand Mapping'!B:B,0))</f>
        <v>100</v>
      </c>
      <c r="V579" s="9" t="str">
        <f ca="1">INDEX('Wand Mapping'!K:K, U579)</f>
        <v>wand_ai_980</v>
      </c>
      <c r="W579" s="9" t="str">
        <f ca="1">_xlfn.CONCAT(V579, "_", T579)</f>
        <v>wand_ai_980_NE</v>
      </c>
      <c r="Z579" s="9" t="str">
        <f ca="1">IF(ISBLANK(X579), W579, X579)</f>
        <v>wand_ai_980_NE</v>
      </c>
    </row>
    <row r="580" spans="1:26">
      <c r="A580" s="9" t="s">
        <v>210</v>
      </c>
      <c r="B580" s="9" t="s">
        <v>1911</v>
      </c>
      <c r="C580" s="9">
        <v>8</v>
      </c>
      <c r="D580" s="9">
        <v>16</v>
      </c>
      <c r="E580" s="9" t="str">
        <f>_xlfn.CONCAT(B580, RIGHT(_xlfn.CONCAT("0", D580), 2))</f>
        <v>BZ-XX16</v>
      </c>
      <c r="F580" s="9" t="s">
        <v>1504</v>
      </c>
      <c r="G580" s="9" t="s">
        <v>655</v>
      </c>
      <c r="H580" s="9" t="s">
        <v>656</v>
      </c>
      <c r="J580" s="9">
        <f>MATCH($A580, 'Spells By School'!A:A, 0)</f>
        <v>31</v>
      </c>
      <c r="K580" s="9" t="e">
        <f>MATCH($A580, 'Spells By School'!B:B, 0)</f>
        <v>#N/A</v>
      </c>
      <c r="L580" s="9" t="e">
        <f>MATCH($A580, 'Spells By School'!C:C, 0)</f>
        <v>#N/A</v>
      </c>
      <c r="M580" s="9" t="e">
        <f>MATCH($A580, 'Spells By School'!D:D, 0)</f>
        <v>#N/A</v>
      </c>
      <c r="N580" s="9" t="e">
        <f>MATCH($A580, 'Spells By School'!E:E, 0)</f>
        <v>#N/A</v>
      </c>
      <c r="O580" s="9" t="e">
        <f>MATCH($A580, 'Spells By School'!F:F, 0)</f>
        <v>#N/A</v>
      </c>
      <c r="P580" s="9" t="e">
        <f ca="1">MATCH($A580, 'Spells By School'!G:G, 0)</f>
        <v>#N/A</v>
      </c>
      <c r="Q580" s="9" t="e">
        <f>MATCH($A580, 'Spells By School'!H:H, 0)</f>
        <v>#N/A</v>
      </c>
      <c r="R580" s="9" t="e">
        <f>MATCH($A580, 'Spells By School'!I:I, 0)</f>
        <v>#N/A</v>
      </c>
      <c r="S580" s="9" t="str">
        <f>IF(ISNA($J580), IF(ISNA($K580), IF(ISNA($L580), IF(ISNA($M580), IF(ISNA($N580), IF(ISNA($O580), IF(ISNA($P580), IF(ISNA($Q580), IF(ISNA($R580), "###error###", R$1),Q$1),P$1),O$1),N$1),M$1),L$1),K$1),J$1)</f>
        <v>Abjuration</v>
      </c>
      <c r="T580" s="9" t="str">
        <f>IF(ISNA($J580), IF(ISNA($K580), IF(ISNA($L580), IF(ISNA($M580), IF(ISNA($N580), IF(ISNA($O580), IF(ISNA($P580), IF(ISNA($Q580), IF(ISNA($R580), "###error###", "WM"),"IL"),"NE"),"EN"),"EV"),"TR"),"DI"),"CO"),"AB")</f>
        <v>AB</v>
      </c>
      <c r="U580" s="9">
        <f>IF(ISNA($J580), IF(ISNA($K580), IF(ISNA($L580), IF(ISNA($M580), IF(ISNA($N580), IF(ISNA($O580), IF(ISNA($P580), IF(ISNA($Q580), IF(ISNA($R580), "###error###", MATCH(A580, 'Wand Mapping'!J:J,0)),MATCH(A580, 'Wand Mapping'!I:I,0)),MATCH(A580, 'Wand Mapping'!H:H,0)),MATCH(A580, 'Wand Mapping'!G:G,0)),MATCH(A580, 'Wand Mapping'!F:F,0)),MATCH(A580, 'Wand Mapping'!E:E,0)),MATCH(A580, 'Wand Mapping'!D:D,0)),MATCH(A580, 'Wand Mapping'!C:C,0)),MATCH(A580, 'Wand Mapping'!B:B,0))</f>
        <v>37</v>
      </c>
      <c r="V580" s="9" t="str">
        <f>INDEX('Wand Mapping'!K:K, U580)</f>
        <v>wand_ai_350</v>
      </c>
      <c r="W580" s="9" t="str">
        <f>_xlfn.CONCAT(V580, "_", T580)</f>
        <v>wand_ai_350_AB</v>
      </c>
      <c r="Z580" s="9" t="str">
        <f>IF(ISBLANK(X580), W580, X580)</f>
        <v>wand_ai_350_AB</v>
      </c>
    </row>
    <row r="581" spans="1:26">
      <c r="A581" s="9" t="s">
        <v>511</v>
      </c>
      <c r="B581" s="9" t="s">
        <v>1912</v>
      </c>
      <c r="C581" s="9">
        <v>8</v>
      </c>
      <c r="D581" s="9">
        <v>16</v>
      </c>
      <c r="E581" s="9" t="str">
        <f>_xlfn.CONCAT(B581, RIGHT(_xlfn.CONCAT("0", D581), 2))</f>
        <v>BZ-XY16</v>
      </c>
      <c r="F581" s="9" t="s">
        <v>1505</v>
      </c>
      <c r="G581" s="9" t="s">
        <v>655</v>
      </c>
      <c r="H581" s="9" t="s">
        <v>656</v>
      </c>
      <c r="J581" s="9" t="e">
        <f>MATCH($A581, 'Spells By School'!A:A, 0)</f>
        <v>#N/A</v>
      </c>
      <c r="K581" s="9" t="e">
        <f>MATCH($A581, 'Spells By School'!B:B, 0)</f>
        <v>#N/A</v>
      </c>
      <c r="L581" s="9" t="e">
        <f>MATCH($A581, 'Spells By School'!C:C, 0)</f>
        <v>#N/A</v>
      </c>
      <c r="M581" s="9" t="e">
        <f>MATCH($A581, 'Spells By School'!D:D, 0)</f>
        <v>#N/A</v>
      </c>
      <c r="N581" s="9">
        <f>MATCH($A581, 'Spells By School'!E:E, 0)</f>
        <v>35</v>
      </c>
      <c r="O581" s="9" t="e">
        <f>MATCH($A581, 'Spells By School'!F:F, 0)</f>
        <v>#N/A</v>
      </c>
      <c r="P581" s="9" t="e">
        <f ca="1">MATCH($A581, 'Spells By School'!G:G, 0)</f>
        <v>#N/A</v>
      </c>
      <c r="Q581" s="9" t="e">
        <f>MATCH($A581, 'Spells By School'!H:H, 0)</f>
        <v>#N/A</v>
      </c>
      <c r="R581" s="9" t="e">
        <f>MATCH($A581, 'Spells By School'!I:I, 0)</f>
        <v>#N/A</v>
      </c>
      <c r="S581" s="9" t="str">
        <f>IF(ISNA($J581), IF(ISNA($K581), IF(ISNA($L581), IF(ISNA($M581), IF(ISNA($N581), IF(ISNA($O581), IF(ISNA($P581), IF(ISNA($Q581), IF(ISNA($R581), "###error###", R$1),Q$1),P$1),O$1),N$1),M$1),L$1),K$1),J$1)</f>
        <v>Invocation</v>
      </c>
      <c r="T581" s="9" t="str">
        <f>IF(ISNA($J581), IF(ISNA($K581), IF(ISNA($L581), IF(ISNA($M581), IF(ISNA($N581), IF(ISNA($O581), IF(ISNA($P581), IF(ISNA($Q581), IF(ISNA($R581), "###error###", "WM"),"IL"),"NE"),"EN"),"EV"),"TR"),"DI"),"CO"),"AB")</f>
        <v>EV</v>
      </c>
      <c r="U581" s="9">
        <f>IF(ISNA($J581), IF(ISNA($K581), IF(ISNA($L581), IF(ISNA($M581), IF(ISNA($N581), IF(ISNA($O581), IF(ISNA($P581), IF(ISNA($Q581), IF(ISNA($R581), "###error###", MATCH(A581, 'Wand Mapping'!J:J,0)),MATCH(A581, 'Wand Mapping'!I:I,0)),MATCH(A581, 'Wand Mapping'!H:H,0)),MATCH(A581, 'Wand Mapping'!G:G,0)),MATCH(A581, 'Wand Mapping'!F:F,0)),MATCH(A581, 'Wand Mapping'!E:E,0)),MATCH(A581, 'Wand Mapping'!D:D,0)),MATCH(A581, 'Wand Mapping'!C:C,0)),MATCH(A581, 'Wand Mapping'!B:B,0))</f>
        <v>82</v>
      </c>
      <c r="V581" s="9" t="str">
        <f>INDEX('Wand Mapping'!K:K, U581)</f>
        <v>wand_ai_800</v>
      </c>
      <c r="W581" s="9" t="str">
        <f>_xlfn.CONCAT(V581, "_", T581)</f>
        <v>wand_ai_800_EV</v>
      </c>
      <c r="Z581" s="9" t="str">
        <f>IF(ISBLANK(X581), W581, X581)</f>
        <v>wand_ai_800_EV</v>
      </c>
    </row>
    <row r="582" spans="1:26">
      <c r="A582" s="9" t="s">
        <v>613</v>
      </c>
      <c r="B582" s="9" t="s">
        <v>1913</v>
      </c>
      <c r="C582" s="9">
        <v>8</v>
      </c>
      <c r="D582" s="9">
        <v>16</v>
      </c>
      <c r="E582" s="9" t="str">
        <f>_xlfn.CONCAT(B582, RIGHT(_xlfn.CONCAT("0", D582), 2))</f>
        <v>BZ-XZ16</v>
      </c>
      <c r="F582" s="9" t="s">
        <v>1506</v>
      </c>
      <c r="G582" s="9" t="s">
        <v>655</v>
      </c>
      <c r="H582" s="9" t="s">
        <v>656</v>
      </c>
      <c r="J582" s="9" t="e">
        <f>MATCH($A582, 'Spells By School'!A:A, 0)</f>
        <v>#N/A</v>
      </c>
      <c r="K582" s="9" t="e">
        <f>MATCH($A582, 'Spells By School'!B:B, 0)</f>
        <v>#N/A</v>
      </c>
      <c r="L582" s="9" t="e">
        <f>MATCH($A582, 'Spells By School'!C:C, 0)</f>
        <v>#N/A</v>
      </c>
      <c r="M582" s="9">
        <f>MATCH($A582, 'Spells By School'!D:D, 0)</f>
        <v>41</v>
      </c>
      <c r="N582" s="9" t="e">
        <f>MATCH($A582, 'Spells By School'!E:E, 0)</f>
        <v>#N/A</v>
      </c>
      <c r="O582" s="9" t="e">
        <f>MATCH($A582, 'Spells By School'!F:F, 0)</f>
        <v>#N/A</v>
      </c>
      <c r="P582" s="9" t="e">
        <f ca="1">MATCH($A582, 'Spells By School'!G:G, 0)</f>
        <v>#N/A</v>
      </c>
      <c r="Q582" s="9" t="e">
        <f>MATCH($A582, 'Spells By School'!H:H, 0)</f>
        <v>#N/A</v>
      </c>
      <c r="R582" s="9" t="e">
        <f>MATCH($A582, 'Spells By School'!I:I, 0)</f>
        <v>#N/A</v>
      </c>
      <c r="S582" s="9" t="str">
        <f>IF(ISNA($J582), IF(ISNA($K582), IF(ISNA($L582), IF(ISNA($M582), IF(ISNA($N582), IF(ISNA($O582), IF(ISNA($P582), IF(ISNA($Q582), IF(ISNA($R582), "###error###", R$1),Q$1),P$1),O$1),N$1),M$1),L$1),K$1),J$1)</f>
        <v>Transmutation</v>
      </c>
      <c r="T582" s="9" t="str">
        <f>IF(ISNA($J582), IF(ISNA($K582), IF(ISNA($L582), IF(ISNA($M582), IF(ISNA($N582), IF(ISNA($O582), IF(ISNA($P582), IF(ISNA($Q582), IF(ISNA($R582), "###error###", "WM"),"IL"),"NE"),"EN"),"EV"),"TR"),"DI"),"CO"),"AB")</f>
        <v>TR</v>
      </c>
      <c r="U582" s="9">
        <f>IF(ISNA($J582), IF(ISNA($K582), IF(ISNA($L582), IF(ISNA($M582), IF(ISNA($N582), IF(ISNA($O582), IF(ISNA($P582), IF(ISNA($Q582), IF(ISNA($R582), "###error###", MATCH(A582, 'Wand Mapping'!J:J,0)),MATCH(A582, 'Wand Mapping'!I:I,0)),MATCH(A582, 'Wand Mapping'!H:H,0)),MATCH(A582, 'Wand Mapping'!G:G,0)),MATCH(A582, 'Wand Mapping'!F:F,0)),MATCH(A582, 'Wand Mapping'!E:E,0)),MATCH(A582, 'Wand Mapping'!D:D,0)),MATCH(A582, 'Wand Mapping'!C:C,0)),MATCH(A582, 'Wand Mapping'!B:B,0))</f>
        <v>98</v>
      </c>
      <c r="V582" s="9" t="str">
        <f>INDEX('Wand Mapping'!K:K, U582)</f>
        <v>wand_ai_960</v>
      </c>
      <c r="W582" s="9" t="str">
        <f>_xlfn.CONCAT(V582, "_", T582)</f>
        <v>wand_ai_960_TR</v>
      </c>
      <c r="Z582" s="9" t="str">
        <f>IF(ISBLANK(X582), W582, X582)</f>
        <v>wand_ai_960_TR</v>
      </c>
    </row>
    <row r="583" spans="1:26">
      <c r="A583" s="9" t="s">
        <v>575</v>
      </c>
      <c r="B583" s="9" t="s">
        <v>1914</v>
      </c>
      <c r="C583" s="9">
        <v>8</v>
      </c>
      <c r="D583" s="9">
        <v>16</v>
      </c>
      <c r="E583" s="9" t="str">
        <f>_xlfn.CONCAT(B583, RIGHT(_xlfn.CONCAT("0", D583), 2))</f>
        <v>BZ-Y_16</v>
      </c>
      <c r="F583" s="9" t="s">
        <v>1507</v>
      </c>
      <c r="G583" s="9" t="s">
        <v>655</v>
      </c>
      <c r="H583" s="9" t="s">
        <v>656</v>
      </c>
      <c r="J583" s="9" t="e">
        <f>MATCH($A583, 'Spells By School'!A:A, 0)</f>
        <v>#N/A</v>
      </c>
      <c r="K583" s="9">
        <f>MATCH($A583, 'Spells By School'!B:B, 0)</f>
        <v>54</v>
      </c>
      <c r="L583" s="9" t="e">
        <f>MATCH($A583, 'Spells By School'!C:C, 0)</f>
        <v>#N/A</v>
      </c>
      <c r="M583" s="9" t="e">
        <f>MATCH($A583, 'Spells By School'!D:D, 0)</f>
        <v>#N/A</v>
      </c>
      <c r="N583" s="9" t="e">
        <f>MATCH($A583, 'Spells By School'!E:E, 0)</f>
        <v>#N/A</v>
      </c>
      <c r="O583" s="9" t="e">
        <f>MATCH($A583, 'Spells By School'!F:F, 0)</f>
        <v>#N/A</v>
      </c>
      <c r="P583" s="9" t="e">
        <f ca="1">MATCH($A583, 'Spells By School'!G:G, 0)</f>
        <v>#N/A</v>
      </c>
      <c r="Q583" s="9" t="e">
        <f>MATCH($A583, 'Spells By School'!H:H, 0)</f>
        <v>#N/A</v>
      </c>
      <c r="R583" s="9" t="e">
        <f>MATCH($A583, 'Spells By School'!I:I, 0)</f>
        <v>#N/A</v>
      </c>
      <c r="S583" s="9" t="str">
        <f>IF(ISNA($J583), IF(ISNA($K583), IF(ISNA($L583), IF(ISNA($M583), IF(ISNA($N583), IF(ISNA($O583), IF(ISNA($P583), IF(ISNA($Q583), IF(ISNA($R583), "###error###", R$1),Q$1),P$1),O$1),N$1),M$1),L$1),K$1),J$1)</f>
        <v>Conjuration</v>
      </c>
      <c r="T583" s="9" t="str">
        <f>IF(ISNA($J583), IF(ISNA($K583), IF(ISNA($L583), IF(ISNA($M583), IF(ISNA($N583), IF(ISNA($O583), IF(ISNA($P583), IF(ISNA($Q583), IF(ISNA($R583), "###error###", "WM"),"IL"),"NE"),"EN"),"EV"),"TR"),"DI"),"CO"),"AB")</f>
        <v>CO</v>
      </c>
      <c r="U583" s="9">
        <f>IF(ISNA($J583), IF(ISNA($K583), IF(ISNA($L583), IF(ISNA($M583), IF(ISNA($N583), IF(ISNA($O583), IF(ISNA($P583), IF(ISNA($Q583), IF(ISNA($R583), "###error###", MATCH(A583, 'Wand Mapping'!J:J,0)),MATCH(A583, 'Wand Mapping'!I:I,0)),MATCH(A583, 'Wand Mapping'!H:H,0)),MATCH(A583, 'Wand Mapping'!G:G,0)),MATCH(A583, 'Wand Mapping'!F:F,0)),MATCH(A583, 'Wand Mapping'!E:E,0)),MATCH(A583, 'Wand Mapping'!D:D,0)),MATCH(A583, 'Wand Mapping'!C:C,0)),MATCH(A583, 'Wand Mapping'!B:B,0))</f>
        <v>92</v>
      </c>
      <c r="V583" s="9" t="str">
        <f>INDEX('Wand Mapping'!K:K, U583)</f>
        <v>wand_ai_900</v>
      </c>
      <c r="W583" s="9" t="str">
        <f>_xlfn.CONCAT(V583, "_", T583)</f>
        <v>wand_ai_900_CO</v>
      </c>
      <c r="Z583" s="9" t="str">
        <f>IF(ISBLANK(X583), W583, X583)</f>
        <v>wand_ai_900_CO</v>
      </c>
    </row>
    <row r="584" spans="1:26">
      <c r="A584" s="9" t="s">
        <v>158</v>
      </c>
      <c r="B584" s="9" t="s">
        <v>1915</v>
      </c>
      <c r="C584" s="9">
        <v>9</v>
      </c>
      <c r="D584" s="9">
        <v>18</v>
      </c>
      <c r="E584" s="9" t="str">
        <f>_xlfn.CONCAT(B584, RIGHT(_xlfn.CONCAT("0", D584), 2))</f>
        <v>BZ-Y018</v>
      </c>
      <c r="F584" s="9" t="s">
        <v>1508</v>
      </c>
      <c r="G584" s="9" t="s">
        <v>655</v>
      </c>
      <c r="H584" s="9" t="s">
        <v>656</v>
      </c>
      <c r="J584" s="9" t="e">
        <f>MATCH($A584, 'Spells By School'!A:A, 0)</f>
        <v>#N/A</v>
      </c>
      <c r="K584" s="9">
        <f>MATCH($A584, 'Spells By School'!B:B, 0)</f>
        <v>55</v>
      </c>
      <c r="L584" s="9" t="e">
        <f>MATCH($A584, 'Spells By School'!C:C, 0)</f>
        <v>#N/A</v>
      </c>
      <c r="M584" s="9" t="e">
        <f>MATCH($A584, 'Spells By School'!D:D, 0)</f>
        <v>#N/A</v>
      </c>
      <c r="N584" s="9" t="e">
        <f>MATCH($A584, 'Spells By School'!E:E, 0)</f>
        <v>#N/A</v>
      </c>
      <c r="O584" s="9" t="e">
        <f>MATCH($A584, 'Spells By School'!F:F, 0)</f>
        <v>#N/A</v>
      </c>
      <c r="P584" s="9" t="e">
        <f ca="1">MATCH($A584, 'Spells By School'!G:G, 0)</f>
        <v>#N/A</v>
      </c>
      <c r="Q584" s="9" t="e">
        <f>MATCH($A584, 'Spells By School'!H:H, 0)</f>
        <v>#N/A</v>
      </c>
      <c r="R584" s="9" t="e">
        <f>MATCH($A584, 'Spells By School'!I:I, 0)</f>
        <v>#N/A</v>
      </c>
      <c r="S584" s="9" t="str">
        <f>IF(ISNA($J584), IF(ISNA($K584), IF(ISNA($L584), IF(ISNA($M584), IF(ISNA($N584), IF(ISNA($O584), IF(ISNA($P584), IF(ISNA($Q584), IF(ISNA($R584), "###error###", R$1),Q$1),P$1),O$1),N$1),M$1),L$1),K$1),J$1)</f>
        <v>Conjuration</v>
      </c>
      <c r="T584" s="9" t="str">
        <f>IF(ISNA($J584), IF(ISNA($K584), IF(ISNA($L584), IF(ISNA($M584), IF(ISNA($N584), IF(ISNA($O584), IF(ISNA($P584), IF(ISNA($Q584), IF(ISNA($R584), "###error###", "WM"),"IL"),"NE"),"EN"),"EV"),"TR"),"DI"),"CO"),"AB")</f>
        <v>CO</v>
      </c>
      <c r="U584" s="9">
        <f>IF(ISNA($J584), IF(ISNA($K584), IF(ISNA($L584), IF(ISNA($M584), IF(ISNA($N584), IF(ISNA($O584), IF(ISNA($P584), IF(ISNA($Q584), IF(ISNA($R584), "###error###", MATCH(A584, 'Wand Mapping'!J:J,0)),MATCH(A584, 'Wand Mapping'!I:I,0)),MATCH(A584, 'Wand Mapping'!H:H,0)),MATCH(A584, 'Wand Mapping'!G:G,0)),MATCH(A584, 'Wand Mapping'!F:F,0)),MATCH(A584, 'Wand Mapping'!E:E,0)),MATCH(A584, 'Wand Mapping'!D:D,0)),MATCH(A584, 'Wand Mapping'!C:C,0)),MATCH(A584, 'Wand Mapping'!B:B,0))</f>
        <v>28</v>
      </c>
      <c r="V584" s="9" t="str">
        <f>INDEX('Wand Mapping'!K:K, U584)</f>
        <v>wand_ai_260</v>
      </c>
      <c r="W584" s="9" t="str">
        <f>_xlfn.CONCAT(V584, "_", T584)</f>
        <v>wand_ai_260_CO</v>
      </c>
      <c r="Z584" s="9" t="str">
        <f>IF(ISBLANK(X584), W584, X584)</f>
        <v>wand_ai_260_CO</v>
      </c>
    </row>
    <row r="585" spans="1:26">
      <c r="A585" s="9" t="s">
        <v>276</v>
      </c>
      <c r="B585" s="66" t="s">
        <v>1916</v>
      </c>
      <c r="C585" s="9">
        <v>4</v>
      </c>
      <c r="D585" s="9">
        <v>7</v>
      </c>
      <c r="E585" s="9" t="str">
        <f>_xlfn.CONCAT(B585, RIGHT(_xlfn.CONCAT("0", D585), 2))</f>
        <v>BZ-Y107</v>
      </c>
      <c r="F585" s="9" t="s">
        <v>1510</v>
      </c>
      <c r="G585" s="9" t="s">
        <v>655</v>
      </c>
      <c r="H585" s="9" t="s">
        <v>656</v>
      </c>
      <c r="J585" s="9" t="e">
        <f>MATCH($A585, 'Spells By School'!A:A, 0)</f>
        <v>#N/A</v>
      </c>
      <c r="K585" s="9" t="e">
        <f>MATCH($A585, 'Spells By School'!B:B, 0)</f>
        <v>#N/A</v>
      </c>
      <c r="L585" s="9" t="e">
        <f>MATCH($A585, 'Spells By School'!C:C, 0)</f>
        <v>#N/A</v>
      </c>
      <c r="M585" s="9">
        <f>MATCH($A585, 'Spells By School'!D:D, 0)</f>
        <v>54</v>
      </c>
      <c r="N585" s="9" t="e">
        <f>MATCH($A585, 'Spells By School'!E:E, 0)</f>
        <v>#N/A</v>
      </c>
      <c r="O585" s="9" t="e">
        <f>MATCH($A585, 'Spells By School'!F:F, 0)</f>
        <v>#N/A</v>
      </c>
      <c r="P585" s="9" t="e">
        <f ca="1">MATCH($A585, 'Spells By School'!G:G, 0)</f>
        <v>#N/A</v>
      </c>
      <c r="Q585" s="9" t="e">
        <f>MATCH($A585, 'Spells By School'!H:H, 0)</f>
        <v>#N/A</v>
      </c>
      <c r="R585" s="9" t="e">
        <f>MATCH($A585, 'Spells By School'!I:I, 0)</f>
        <v>#N/A</v>
      </c>
      <c r="S585" s="9" t="str">
        <f>IF(ISNA($J585), IF(ISNA($K585), IF(ISNA($L585), IF(ISNA($M585), IF(ISNA($N585), IF(ISNA($O585), IF(ISNA($P585), IF(ISNA($Q585), IF(ISNA($R585), "###error###", R$1),Q$1),P$1),O$1),N$1),M$1),L$1),K$1),J$1)</f>
        <v>Transmutation</v>
      </c>
      <c r="T585" s="9" t="str">
        <f>IF(ISNA($J585), IF(ISNA($K585), IF(ISNA($L585), IF(ISNA($M585), IF(ISNA($N585), IF(ISNA($O585), IF(ISNA($P585), IF(ISNA($Q585), IF(ISNA($R585), "###error###", "WM"),"IL"),"NE"),"EN"),"EV"),"TR"),"DI"),"CO"),"AB")</f>
        <v>TR</v>
      </c>
      <c r="U585" s="9">
        <f>IF(ISNA($J585), IF(ISNA($K585), IF(ISNA($L585), IF(ISNA($M585), IF(ISNA($N585), IF(ISNA($O585), IF(ISNA($P585), IF(ISNA($Q585), IF(ISNA($R585), "###error###", MATCH(A585, 'Wand Mapping'!J:J,0)),MATCH(A585, 'Wand Mapping'!I:I,0)),MATCH(A585, 'Wand Mapping'!H:H,0)),MATCH(A585, 'Wand Mapping'!G:G,0)),MATCH(A585, 'Wand Mapping'!F:F,0)),MATCH(A585, 'Wand Mapping'!E:E,0)),MATCH(A585, 'Wand Mapping'!D:D,0)),MATCH(A585, 'Wand Mapping'!C:C,0)),MATCH(A585, 'Wand Mapping'!B:B,0))</f>
        <v>46</v>
      </c>
      <c r="V585" s="9" t="str">
        <f>INDEX('Wand Mapping'!K:K, U585)</f>
        <v>wand_ai_440</v>
      </c>
      <c r="W585" s="9" t="str">
        <f>_xlfn.CONCAT(V585, "_", T585)</f>
        <v>wand_ai_440_TR</v>
      </c>
      <c r="Z585" s="9" t="str">
        <f>IF(ISBLANK(X585), W585, X585)</f>
        <v>wand_ai_440_TR</v>
      </c>
    </row>
    <row r="586" spans="1:26">
      <c r="B586" s="73" t="s">
        <v>2076</v>
      </c>
    </row>
    <row r="587" spans="1:26">
      <c r="B587" s="73" t="s">
        <v>2077</v>
      </c>
    </row>
    <row r="588" spans="1:26">
      <c r="B588" s="73" t="s">
        <v>2078</v>
      </c>
    </row>
    <row r="589" spans="1:26">
      <c r="B589" s="73" t="s">
        <v>2079</v>
      </c>
    </row>
    <row r="590" spans="1:26">
      <c r="B590" s="73" t="s">
        <v>2080</v>
      </c>
    </row>
    <row r="591" spans="1:26">
      <c r="B591" s="73" t="s">
        <v>2081</v>
      </c>
    </row>
    <row r="592" spans="1:26">
      <c r="B592" s="73" t="s">
        <v>2082</v>
      </c>
    </row>
    <row r="593" spans="2:2">
      <c r="B593" s="73" t="s">
        <v>2083</v>
      </c>
    </row>
    <row r="594" spans="2:2">
      <c r="B594" s="73" t="s">
        <v>2084</v>
      </c>
    </row>
    <row r="595" spans="2:2">
      <c r="B595" s="73" t="s">
        <v>2085</v>
      </c>
    </row>
    <row r="596" spans="2:2">
      <c r="B596" s="73" t="s">
        <v>2086</v>
      </c>
    </row>
    <row r="597" spans="2:2">
      <c r="B597" s="73" t="s">
        <v>2087</v>
      </c>
    </row>
    <row r="598" spans="2:2">
      <c r="B598" s="73" t="s">
        <v>2088</v>
      </c>
    </row>
    <row r="599" spans="2:2">
      <c r="B599" s="73" t="s">
        <v>2089</v>
      </c>
    </row>
    <row r="600" spans="2:2">
      <c r="B600" s="73" t="s">
        <v>2090</v>
      </c>
    </row>
    <row r="601" spans="2:2">
      <c r="B601" s="73" t="s">
        <v>2091</v>
      </c>
    </row>
  </sheetData>
  <sortState xmlns:xlrd2="http://schemas.microsoft.com/office/spreadsheetml/2017/richdata2" ref="A257:BG585">
    <sortCondition ref="BD257:BD585"/>
    <sortCondition ref="B257:B585"/>
    <sortCondition ref="AN257:AN585"/>
    <sortCondition ref="A257:A585"/>
    <sortCondition ref="Z257:Z585"/>
    <sortCondition ref="S257:S585"/>
  </sortState>
  <phoneticPr fontId="18" type="noConversion"/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A00-16E8-4E25-9EFF-8208FBCB256D}">
  <dimension ref="A1:C13"/>
  <sheetViews>
    <sheetView workbookViewId="0">
      <selection activeCell="E25" sqref="E25"/>
    </sheetView>
  </sheetViews>
  <sheetFormatPr defaultColWidth="12" defaultRowHeight="12.5"/>
  <cols>
    <col min="1" max="1" width="29.36328125" bestFit="1" customWidth="1"/>
    <col min="2" max="2" width="12.08984375" bestFit="1" customWidth="1"/>
    <col min="3" max="3" width="15.453125" bestFit="1" customWidth="1"/>
  </cols>
  <sheetData>
    <row r="1" spans="1:3" ht="13">
      <c r="A1" s="8" t="s">
        <v>1950</v>
      </c>
      <c r="B1" s="8" t="s">
        <v>667</v>
      </c>
      <c r="C1" s="8" t="s">
        <v>1951</v>
      </c>
    </row>
    <row r="2" spans="1:3" ht="14">
      <c r="A2" s="9" t="s">
        <v>1093</v>
      </c>
      <c r="B2" t="s">
        <v>2</v>
      </c>
      <c r="C2" s="6" t="s">
        <v>1955</v>
      </c>
    </row>
    <row r="3" spans="1:3" ht="14">
      <c r="A3" s="9" t="s">
        <v>1094</v>
      </c>
      <c r="B3" t="s">
        <v>2</v>
      </c>
      <c r="C3" s="6" t="s">
        <v>1954</v>
      </c>
    </row>
    <row r="4" spans="1:3" ht="14">
      <c r="A4" s="9" t="s">
        <v>1092</v>
      </c>
      <c r="B4" t="s">
        <v>2</v>
      </c>
      <c r="C4" s="6" t="s">
        <v>1956</v>
      </c>
    </row>
    <row r="5" spans="1:3" ht="14">
      <c r="A5" s="9" t="s">
        <v>1475</v>
      </c>
      <c r="B5" t="s">
        <v>2</v>
      </c>
      <c r="C5" s="6" t="s">
        <v>1958</v>
      </c>
    </row>
    <row r="6" spans="1:3" ht="14">
      <c r="A6" s="9" t="s">
        <v>1484</v>
      </c>
      <c r="B6" t="s">
        <v>2</v>
      </c>
      <c r="C6" s="6" t="s">
        <v>1957</v>
      </c>
    </row>
    <row r="7" spans="1:3" ht="14">
      <c r="A7" s="9" t="s">
        <v>657</v>
      </c>
      <c r="B7" s="6" t="s">
        <v>3</v>
      </c>
      <c r="C7" s="6" t="s">
        <v>1959</v>
      </c>
    </row>
    <row r="8" spans="1:3" ht="14">
      <c r="A8" s="9" t="s">
        <v>1452</v>
      </c>
      <c r="B8" t="s">
        <v>6</v>
      </c>
      <c r="C8" s="6" t="s">
        <v>1960</v>
      </c>
    </row>
    <row r="9" spans="1:3" ht="14">
      <c r="A9" s="9" t="s">
        <v>1494</v>
      </c>
      <c r="B9" t="s">
        <v>1952</v>
      </c>
      <c r="C9" s="6" t="s">
        <v>1961</v>
      </c>
    </row>
    <row r="10" spans="1:3" ht="14">
      <c r="A10" s="9" t="s">
        <v>1090</v>
      </c>
      <c r="B10" t="s">
        <v>7</v>
      </c>
      <c r="C10" s="6" t="s">
        <v>1962</v>
      </c>
    </row>
    <row r="11" spans="1:3" ht="14">
      <c r="A11" s="9" t="s">
        <v>698</v>
      </c>
      <c r="B11" t="s">
        <v>4</v>
      </c>
      <c r="C11" s="6" t="s">
        <v>1964</v>
      </c>
    </row>
    <row r="12" spans="1:3" ht="14">
      <c r="A12" s="9" t="s">
        <v>854</v>
      </c>
      <c r="B12" t="s">
        <v>4</v>
      </c>
      <c r="C12" s="6" t="s">
        <v>1965</v>
      </c>
    </row>
    <row r="13" spans="1:3" ht="14">
      <c r="A13" s="9" t="s">
        <v>699</v>
      </c>
      <c r="B13" t="s">
        <v>4</v>
      </c>
      <c r="C13" s="6" t="s">
        <v>1963</v>
      </c>
    </row>
  </sheetData>
  <sortState xmlns:xlrd2="http://schemas.microsoft.com/office/spreadsheetml/2017/richdata2" ref="A2:B13">
    <sortCondition ref="B2:B13"/>
  </sortState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6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28.6328125" customWidth="1"/>
    <col min="2" max="2" width="23.90625" customWidth="1"/>
    <col min="3" max="3" width="16.08984375" customWidth="1"/>
    <col min="4" max="4" width="23.36328125" customWidth="1"/>
    <col min="5" max="5" width="23.90625" customWidth="1"/>
    <col min="6" max="6" width="24" customWidth="1"/>
    <col min="7" max="7" width="20.90625" customWidth="1"/>
    <col min="8" max="8" width="18.7265625" customWidth="1"/>
    <col min="9" max="9" width="22" customWidth="1"/>
  </cols>
  <sheetData>
    <row r="1" spans="1:9" ht="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5.75" customHeight="1">
      <c r="A2" s="2" t="str">
        <f ca="1">IFERROR(__xludf.DUMMYFUNCTION("FILTER('Spells By School'!A2:A100, NOT(COUNTIF('Wand Mapping'!B4:B100, 'Spells By School'!A2:A100)))"),"")</f>
        <v/>
      </c>
      <c r="B2" s="2" t="str">
        <f ca="1">IFERROR(__xludf.DUMMYFUNCTION("FILTER('Spells By School'!B2:B100, NOT(COUNTIF('Wand Mapping'!C4:C100, 'Spells By School'!B2:B100)))"),"")</f>
        <v/>
      </c>
      <c r="C2" s="2" t="str">
        <f ca="1">IFERROR(__xludf.DUMMYFUNCTION("FILTER('Spells By School'!C2:C100, NOT(COUNTIF('Wand Mapping'!D4:D100, 'Spells By School'!C2:C100)))"),"")</f>
        <v/>
      </c>
      <c r="D2" s="2" t="str">
        <f ca="1">IFERROR(__xludf.DUMMYFUNCTION("FILTER('Spells By School'!D2:D100, NOT(COUNTIF('Wand Mapping'!E4:E100, 'Spells By School'!D2:D100)))"),"")</f>
        <v/>
      </c>
      <c r="E2" s="2" t="str">
        <f ca="1">IFERROR(__xludf.DUMMYFUNCTION("FILTER('Spells By School'!E2:E100, NOT(COUNTIF('Wand Mapping'!F4:F100, 'Spells By School'!E2:E100)))"),"")</f>
        <v/>
      </c>
      <c r="F2" s="2" t="str">
        <f ca="1">IFERROR(__xludf.DUMMYFUNCTION("FILTER('Spells By School'!F2:F100, NOT(COUNTIF('Wand Mapping'!G4:G100, 'Spells By School'!F2:F100)))"),"")</f>
        <v/>
      </c>
      <c r="G2" s="2" t="str">
        <f ca="1">IFERROR(__xludf.DUMMYFUNCTION("FILTER('Spells By School'!G2:G100, NOT(COUNTIF('Wand Mapping'!H4:H100, 'Spells By School'!G2:G100)))"),"")</f>
        <v/>
      </c>
      <c r="H2" s="2" t="str">
        <f ca="1">IFERROR(__xludf.DUMMYFUNCTION("FILTER('Spells By School'!H2:H100, NOT(COUNTIF('Wand Mapping'!I4:I100, 'Spells By School'!H2:H100)))"),"")</f>
        <v/>
      </c>
      <c r="I2" s="2" t="str">
        <f ca="1">IFERROR(__xludf.DUMMYFUNCTION("FILTER('Spells By School'!I2:I100, NOT(COUNTIF('Wand Mapping'!J4:J100, 'Spells By School'!I2:I100)))"),"")</f>
        <v/>
      </c>
    </row>
    <row r="3" spans="1:9" ht="15.7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5.75" customHeight="1">
      <c r="A4" s="2"/>
      <c r="B4" s="2"/>
      <c r="C4" s="2"/>
      <c r="D4" s="2"/>
      <c r="E4" s="2"/>
      <c r="F4" s="2"/>
      <c r="G4" s="2"/>
      <c r="H4" s="2"/>
      <c r="I4" s="2"/>
    </row>
    <row r="5" spans="1:9" ht="15.75" customHeight="1">
      <c r="A5" s="2"/>
      <c r="C5" s="2"/>
      <c r="D5" s="2"/>
      <c r="E5" s="2"/>
      <c r="F5" s="2"/>
      <c r="G5" s="2"/>
      <c r="H5" s="2"/>
      <c r="I5" s="2"/>
    </row>
    <row r="6" spans="1:9" ht="15.75" customHeight="1">
      <c r="A6" s="2"/>
      <c r="C6" s="2"/>
      <c r="D6" s="2"/>
      <c r="E6" s="2"/>
      <c r="F6" s="2"/>
      <c r="G6" s="2"/>
      <c r="H6" s="2"/>
      <c r="I6" s="2"/>
    </row>
    <row r="7" spans="1:9" ht="15.75" customHeight="1">
      <c r="A7" s="2"/>
      <c r="C7" s="2"/>
      <c r="D7" s="2"/>
      <c r="E7" s="2"/>
      <c r="F7" s="2"/>
      <c r="G7" s="2"/>
      <c r="H7" s="2"/>
      <c r="I7" s="2"/>
    </row>
    <row r="8" spans="1:9" ht="15.75" customHeight="1">
      <c r="A8" s="2"/>
      <c r="C8" s="2"/>
      <c r="D8" s="2"/>
      <c r="E8" s="2"/>
      <c r="F8" s="2"/>
      <c r="G8" s="2"/>
      <c r="H8" s="2"/>
      <c r="I8" s="2"/>
    </row>
    <row r="9" spans="1:9" ht="15.75" customHeight="1">
      <c r="A9" s="2"/>
      <c r="C9" s="2"/>
      <c r="D9" s="2"/>
      <c r="E9" s="2"/>
      <c r="F9" s="2"/>
      <c r="G9" s="2"/>
      <c r="H9" s="2"/>
      <c r="I9" s="2"/>
    </row>
    <row r="10" spans="1:9" ht="15.75" customHeight="1">
      <c r="A10" s="2"/>
      <c r="C10" s="2"/>
      <c r="D10" s="2"/>
      <c r="E10" s="2"/>
      <c r="F10" s="2"/>
      <c r="G10" s="2"/>
      <c r="H10" s="2"/>
      <c r="I10" s="2"/>
    </row>
    <row r="11" spans="1:9" ht="15.75" customHeight="1">
      <c r="A11" s="2"/>
      <c r="C11" s="2"/>
      <c r="E11" s="2"/>
      <c r="F11" s="2"/>
      <c r="G11" s="2"/>
      <c r="H11" s="2"/>
      <c r="I11" s="2"/>
    </row>
    <row r="12" spans="1:9" ht="15.75" customHeight="1">
      <c r="A12" s="2"/>
      <c r="C12" s="2"/>
      <c r="E12" s="2"/>
      <c r="F12" s="2"/>
      <c r="G12" s="2"/>
      <c r="H12" s="2"/>
      <c r="I12" s="2"/>
    </row>
    <row r="13" spans="1:9" ht="15.75" customHeight="1">
      <c r="A13" s="2"/>
      <c r="C13" s="2"/>
      <c r="E13" s="2"/>
      <c r="F13" s="2"/>
      <c r="G13" s="2"/>
      <c r="H13" s="2"/>
      <c r="I13" s="2"/>
    </row>
    <row r="14" spans="1:9" ht="15.75" customHeight="1">
      <c r="A14" s="2"/>
      <c r="C14" s="2"/>
      <c r="E14" s="2"/>
      <c r="F14" s="2"/>
      <c r="G14" s="2"/>
      <c r="H14" s="2"/>
      <c r="I14" s="2"/>
    </row>
    <row r="15" spans="1:9" ht="15.75" customHeight="1">
      <c r="A15" s="2"/>
      <c r="C15" s="2"/>
      <c r="E15" s="2"/>
      <c r="F15" s="2"/>
      <c r="G15" s="2"/>
      <c r="H15" s="2"/>
      <c r="I15" s="2"/>
    </row>
    <row r="16" spans="1:9" ht="15.75" customHeight="1">
      <c r="A16" s="2"/>
      <c r="C16" s="2"/>
      <c r="E16" s="2"/>
      <c r="F16" s="2"/>
      <c r="G16" s="2"/>
      <c r="H16" s="2"/>
      <c r="I16" s="2"/>
    </row>
    <row r="17" spans="1:9" ht="15.75" customHeight="1">
      <c r="A17" s="2"/>
      <c r="C17" s="2"/>
      <c r="E17" s="2"/>
      <c r="F17" s="2"/>
      <c r="G17" s="2"/>
      <c r="H17" s="2"/>
      <c r="I17" s="2"/>
    </row>
    <row r="18" spans="1:9" ht="15.75" customHeight="1">
      <c r="A18" s="2"/>
      <c r="C18" s="2"/>
      <c r="F18" s="2"/>
      <c r="G18" s="2"/>
      <c r="H18" s="2"/>
      <c r="I18" s="2"/>
    </row>
    <row r="19" spans="1:9" ht="15.75" customHeight="1">
      <c r="C19" s="2"/>
      <c r="F19" s="2"/>
      <c r="G19" s="2"/>
      <c r="H19" s="2"/>
      <c r="I19" s="2"/>
    </row>
    <row r="20" spans="1:9" ht="15.75" customHeight="1">
      <c r="C20" s="2"/>
      <c r="F20" s="2"/>
      <c r="G20" s="2"/>
      <c r="H20" s="2"/>
      <c r="I20" s="2"/>
    </row>
    <row r="21" spans="1:9" ht="15.75" customHeight="1">
      <c r="C21" s="2"/>
      <c r="F21" s="2"/>
      <c r="G21" s="2"/>
      <c r="H21" s="2"/>
      <c r="I21" s="2"/>
    </row>
    <row r="22" spans="1:9" ht="15.75" customHeight="1">
      <c r="C22" s="2"/>
      <c r="F22" s="2"/>
      <c r="G22" s="2"/>
      <c r="H22" s="2"/>
      <c r="I22" s="2"/>
    </row>
    <row r="23" spans="1:9" ht="15.75" customHeight="1">
      <c r="C23" s="2"/>
      <c r="F23" s="2"/>
      <c r="G23" s="2"/>
      <c r="H23" s="2"/>
      <c r="I23" s="2"/>
    </row>
    <row r="24" spans="1:9" ht="12.5">
      <c r="C24" s="2"/>
      <c r="F24" s="2"/>
      <c r="H24" s="2"/>
      <c r="I24" s="2"/>
    </row>
    <row r="25" spans="1:9" ht="12.5">
      <c r="C25" s="2"/>
      <c r="F25" s="2"/>
      <c r="H25" s="2"/>
      <c r="I25" s="2"/>
    </row>
    <row r="26" spans="1:9" ht="12.5">
      <c r="C26" s="2"/>
      <c r="F26" s="2"/>
      <c r="H26" s="2"/>
      <c r="I26" s="2"/>
    </row>
    <row r="27" spans="1:9" ht="12.5">
      <c r="C27" s="2"/>
      <c r="F27" s="2"/>
      <c r="H27" s="2"/>
      <c r="I27" s="2"/>
    </row>
    <row r="28" spans="1:9" ht="12.5">
      <c r="C28" s="2"/>
      <c r="F28" s="2"/>
      <c r="H28" s="2"/>
      <c r="I28" s="2"/>
    </row>
    <row r="29" spans="1:9" ht="12.5">
      <c r="C29" s="2"/>
      <c r="F29" s="2"/>
      <c r="H29" s="2"/>
      <c r="I29" s="2"/>
    </row>
    <row r="30" spans="1:9" ht="12.5">
      <c r="C30" s="2"/>
      <c r="F30" s="2"/>
      <c r="H30" s="2"/>
      <c r="I30" s="2"/>
    </row>
    <row r="31" spans="1:9" ht="12.5">
      <c r="C31" s="2"/>
      <c r="F31" s="2"/>
      <c r="H31" s="2"/>
      <c r="I31" s="2"/>
    </row>
    <row r="32" spans="1:9" ht="12.5">
      <c r="C32" s="2"/>
      <c r="F32" s="2"/>
      <c r="H32" s="2"/>
      <c r="I32" s="2"/>
    </row>
    <row r="33" spans="3:9" ht="12.5">
      <c r="C33" s="2"/>
      <c r="F33" s="2"/>
      <c r="H33" s="2"/>
      <c r="I33" s="2"/>
    </row>
    <row r="34" spans="3:9" ht="12.5">
      <c r="C34" s="2"/>
      <c r="F34" s="2"/>
      <c r="H34" s="2"/>
      <c r="I34" s="2"/>
    </row>
    <row r="35" spans="3:9" ht="12.5">
      <c r="C35" s="2"/>
      <c r="F35" s="2"/>
      <c r="H35" s="2"/>
      <c r="I35" s="2"/>
    </row>
    <row r="36" spans="3:9" ht="12.5">
      <c r="C36" s="2"/>
      <c r="F36" s="2"/>
      <c r="H36" s="2"/>
      <c r="I36" s="2"/>
    </row>
    <row r="37" spans="3:9" ht="12.5">
      <c r="C37" s="2"/>
      <c r="F37" s="2"/>
      <c r="H37" s="2"/>
      <c r="I37" s="2"/>
    </row>
    <row r="38" spans="3:9" ht="12.5">
      <c r="C38" s="2"/>
      <c r="F38" s="2"/>
      <c r="H38" s="2"/>
      <c r="I38" s="2"/>
    </row>
    <row r="39" spans="3:9" ht="12.5">
      <c r="C39" s="2"/>
      <c r="F39" s="2"/>
      <c r="H39" s="2"/>
      <c r="I39" s="2"/>
    </row>
    <row r="40" spans="3:9" ht="12.5">
      <c r="C40" s="2"/>
      <c r="F40" s="2"/>
      <c r="H40" s="2"/>
      <c r="I40" s="2"/>
    </row>
    <row r="41" spans="3:9" ht="12.5">
      <c r="C41" s="2"/>
      <c r="F41" s="2"/>
      <c r="H41" s="2"/>
      <c r="I41" s="2"/>
    </row>
    <row r="42" spans="3:9" ht="12.5">
      <c r="C42" s="2"/>
      <c r="F42" s="2"/>
      <c r="H42" s="2"/>
      <c r="I42" s="2"/>
    </row>
    <row r="43" spans="3:9" ht="12.5">
      <c r="C43" s="2"/>
      <c r="F43" s="2"/>
      <c r="H43" s="2"/>
      <c r="I43" s="2"/>
    </row>
    <row r="44" spans="3:9" ht="12.5">
      <c r="C44" s="2"/>
      <c r="F44" s="2"/>
      <c r="H44" s="2"/>
      <c r="I44" s="2"/>
    </row>
    <row r="45" spans="3:9" ht="12.5">
      <c r="C45" s="2"/>
      <c r="F45" s="2"/>
      <c r="H45" s="2"/>
      <c r="I45" s="2"/>
    </row>
    <row r="46" spans="3:9" ht="12.5">
      <c r="C46" s="2"/>
      <c r="F46" s="2"/>
      <c r="H46" s="2"/>
      <c r="I46" s="2"/>
    </row>
    <row r="47" spans="3:9" ht="12.5">
      <c r="C47" s="2"/>
      <c r="F47" s="2"/>
      <c r="H47" s="2"/>
      <c r="I47" s="2"/>
    </row>
    <row r="48" spans="3:9" ht="12.5">
      <c r="C48" s="2"/>
      <c r="F48" s="2"/>
      <c r="H48" s="2"/>
      <c r="I48" s="2"/>
    </row>
    <row r="49" spans="3:9" ht="12.5">
      <c r="C49" s="2"/>
      <c r="F49" s="2"/>
      <c r="H49" s="2"/>
      <c r="I49" s="2"/>
    </row>
    <row r="50" spans="3:9" ht="12.5">
      <c r="C50" s="2"/>
      <c r="F50" s="2"/>
      <c r="H50" s="2"/>
      <c r="I50" s="2"/>
    </row>
    <row r="51" spans="3:9" ht="12.5">
      <c r="C51" s="2"/>
      <c r="F51" s="2"/>
      <c r="H51" s="2"/>
      <c r="I51" s="2"/>
    </row>
    <row r="52" spans="3:9" ht="12.5">
      <c r="C52" s="2"/>
      <c r="F52" s="2"/>
      <c r="H52" s="2"/>
      <c r="I52" s="2"/>
    </row>
    <row r="53" spans="3:9" ht="12.5">
      <c r="C53" s="2"/>
      <c r="F53" s="2"/>
      <c r="H53" s="2"/>
      <c r="I53" s="2"/>
    </row>
    <row r="54" spans="3:9" ht="12.5">
      <c r="C54" s="2"/>
      <c r="H54" s="2"/>
      <c r="I54" s="2"/>
    </row>
    <row r="55" spans="3:9" ht="12.5">
      <c r="C55" s="2"/>
      <c r="H55" s="2"/>
      <c r="I55" s="2"/>
    </row>
    <row r="56" spans="3:9" ht="12.5">
      <c r="C56" s="2"/>
      <c r="H56" s="2"/>
      <c r="I56" s="2"/>
    </row>
    <row r="57" spans="3:9" ht="12.5">
      <c r="C57" s="2"/>
      <c r="H57" s="2"/>
      <c r="I57" s="2"/>
    </row>
    <row r="58" spans="3:9" ht="12.5">
      <c r="C58" s="2"/>
      <c r="H58" s="2"/>
      <c r="I58" s="2"/>
    </row>
    <row r="59" spans="3:9" ht="12.5">
      <c r="C59" s="2"/>
      <c r="H59" s="2"/>
      <c r="I59" s="2"/>
    </row>
    <row r="60" spans="3:9" ht="12.5">
      <c r="C60" s="2"/>
      <c r="H60" s="2"/>
      <c r="I60" s="2"/>
    </row>
    <row r="61" spans="3:9" ht="12.5">
      <c r="C61" s="2"/>
      <c r="H61" s="2"/>
      <c r="I61" s="2"/>
    </row>
    <row r="62" spans="3:9" ht="12.5">
      <c r="C62" s="2"/>
      <c r="H62" s="2"/>
      <c r="I62" s="2"/>
    </row>
    <row r="63" spans="3:9" ht="12.5">
      <c r="C63" s="2"/>
      <c r="H63" s="2"/>
      <c r="I63" s="2"/>
    </row>
    <row r="64" spans="3:9" ht="12.5">
      <c r="C64" s="2"/>
      <c r="H64" s="2"/>
      <c r="I64" s="2"/>
    </row>
    <row r="65" spans="3:9" ht="12.5">
      <c r="C65" s="2"/>
      <c r="H65" s="2"/>
      <c r="I65" s="2"/>
    </row>
    <row r="66" spans="3:9" ht="12.5">
      <c r="C66" s="2"/>
      <c r="H66" s="2"/>
      <c r="I66" s="2"/>
    </row>
    <row r="67" spans="3:9" ht="12.5">
      <c r="C67" s="2"/>
      <c r="H67" s="2"/>
      <c r="I67" s="2"/>
    </row>
    <row r="68" spans="3:9" ht="12.5">
      <c r="C68" s="2"/>
      <c r="H68" s="2"/>
      <c r="I68" s="2"/>
    </row>
    <row r="69" spans="3:9" ht="12.5">
      <c r="C69" s="2"/>
      <c r="H69" s="2"/>
      <c r="I69" s="2"/>
    </row>
    <row r="70" spans="3:9" ht="12.5">
      <c r="C70" s="2"/>
      <c r="H70" s="2"/>
      <c r="I70" s="2"/>
    </row>
    <row r="71" spans="3:9" ht="12.5">
      <c r="C71" s="2"/>
      <c r="I71" s="2"/>
    </row>
    <row r="72" spans="3:9" ht="12.5">
      <c r="C72" s="2"/>
      <c r="I72" s="2"/>
    </row>
    <row r="73" spans="3:9" ht="12.5">
      <c r="C73" s="2"/>
      <c r="I73" s="2"/>
    </row>
    <row r="74" spans="3:9" ht="12.5">
      <c r="C74" s="2"/>
      <c r="I74" s="2"/>
    </row>
    <row r="75" spans="3:9" ht="12.5">
      <c r="C75" s="2"/>
      <c r="I75" s="2"/>
    </row>
    <row r="76" spans="3:9" ht="12.5">
      <c r="C76" s="2"/>
      <c r="I76" s="2"/>
    </row>
    <row r="77" spans="3:9" ht="12.5">
      <c r="C77" s="2"/>
      <c r="I77" s="2"/>
    </row>
    <row r="78" spans="3:9" ht="12.5">
      <c r="C78" s="2"/>
      <c r="I78" s="2"/>
    </row>
    <row r="79" spans="3:9" ht="12.5">
      <c r="C79" s="2"/>
      <c r="I79" s="2"/>
    </row>
    <row r="80" spans="3:9" ht="12.5">
      <c r="C80" s="2"/>
      <c r="I80" s="2"/>
    </row>
    <row r="81" spans="9:9" ht="12.5">
      <c r="I81" s="2"/>
    </row>
    <row r="82" spans="9:9" ht="12.5">
      <c r="I82" s="2"/>
    </row>
    <row r="83" spans="9:9" ht="12.5">
      <c r="I83" s="2"/>
    </row>
    <row r="84" spans="9:9" ht="12.5">
      <c r="I84" s="2"/>
    </row>
    <row r="85" spans="9:9" ht="12.5">
      <c r="I85" s="2"/>
    </row>
    <row r="86" spans="9:9" ht="12.5">
      <c r="I86" s="2"/>
    </row>
    <row r="87" spans="9:9" ht="12.5">
      <c r="I87" s="2"/>
    </row>
    <row r="88" spans="9:9" ht="12.5">
      <c r="I88" s="2"/>
    </row>
    <row r="89" spans="9:9" ht="12.5">
      <c r="I89" s="2"/>
    </row>
    <row r="90" spans="9:9" ht="12.5">
      <c r="I90" s="2"/>
    </row>
    <row r="91" spans="9:9" ht="12.5">
      <c r="I91" s="2"/>
    </row>
    <row r="92" spans="9:9" ht="12.5">
      <c r="I92" s="2"/>
    </row>
    <row r="93" spans="9:9" ht="12.5">
      <c r="I93" s="2"/>
    </row>
    <row r="94" spans="9:9" ht="12.5">
      <c r="I94" s="2"/>
    </row>
    <row r="95" spans="9:9" ht="12.5">
      <c r="I95" s="2"/>
    </row>
    <row r="96" spans="9:9" ht="12.5">
      <c r="I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Wand Mapping</vt:lpstr>
      <vt:lpstr>Spells Per School</vt:lpstr>
      <vt:lpstr>Tinker-Suffixes</vt:lpstr>
      <vt:lpstr>Spell Data</vt:lpstr>
      <vt:lpstr>Spells By School</vt:lpstr>
      <vt:lpstr>Wand Recipes</vt:lpstr>
      <vt:lpstr>Missing Wand Definitions</vt:lpstr>
      <vt:lpstr>Missing Mappings</vt:lpstr>
      <vt:lpstr>Filtered Spells By 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Frantz</cp:lastModifiedBy>
  <dcterms:modified xsi:type="dcterms:W3CDTF">2024-10-09T16:07:41Z</dcterms:modified>
</cp:coreProperties>
</file>