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tel\Desktop\sssss\"/>
    </mc:Choice>
  </mc:AlternateContent>
  <xr:revisionPtr revIDLastSave="0" documentId="8_{A657C45A-953A-442F-8E73-6B8E1F8438B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" sheetId="3" r:id="rId1"/>
    <sheet name="2" sheetId="1" r:id="rId2"/>
    <sheet name="Hoja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4" i="1" s="1"/>
  <c r="E6" i="3"/>
  <c r="E5" i="3"/>
  <c r="E4" i="3"/>
  <c r="E3" i="3"/>
  <c r="E15" i="3"/>
  <c r="E10" i="3"/>
  <c r="E11" i="3" s="1"/>
  <c r="E9" i="3"/>
  <c r="H9" i="3" s="1"/>
  <c r="E12" i="3" l="1"/>
  <c r="F6" i="1"/>
  <c r="E6" i="1"/>
  <c r="G6" i="1" s="1"/>
  <c r="F4" i="1"/>
  <c r="E10" i="1"/>
  <c r="E3" i="1"/>
  <c r="G4" i="1" l="1"/>
  <c r="E5" i="1" l="1"/>
  <c r="E8" i="1" s="1"/>
  <c r="E7" i="1"/>
</calcChain>
</file>

<file path=xl/sharedStrings.xml><?xml version="1.0" encoding="utf-8"?>
<sst xmlns="http://schemas.openxmlformats.org/spreadsheetml/2006/main" count="95" uniqueCount="83">
  <si>
    <t>Medida de rendimiento</t>
  </si>
  <si>
    <t>Símbolo</t>
  </si>
  <si>
    <t>Fórmula</t>
  </si>
  <si>
    <t>Detalle</t>
  </si>
  <si>
    <t>Utilización promedio del sistema</t>
  </si>
  <si>
    <t>Cantidad promedio de clientes en cola</t>
  </si>
  <si>
    <t>Cantidad promedio de clientes en el sistema</t>
  </si>
  <si>
    <t>Probabilidad de que un cliente que llega tenga que esperar</t>
  </si>
  <si>
    <t>Tiempo promedio en cola</t>
  </si>
  <si>
    <t>Tiempo promedio de permanencia en el sistema</t>
  </si>
  <si>
    <t>Probabilidad de que el sistema esté vacío</t>
  </si>
  <si>
    <t>Probabilidad de que haya 'n' clientes en el sistema (n ≤ S)</t>
  </si>
  <si>
    <t>Probabilidad de que haya 'n' clientes en el sistema (n &gt; S)</t>
  </si>
  <si>
    <t>ρ</t>
  </si>
  <si>
    <t>Lq</t>
  </si>
  <si>
    <t>L</t>
  </si>
  <si>
    <t>Pw</t>
  </si>
  <si>
    <t>Wq</t>
  </si>
  <si>
    <t>W</t>
  </si>
  <si>
    <t>P0</t>
  </si>
  <si>
    <t>Pn (n ≤ S)</t>
  </si>
  <si>
    <t>Pn (n &gt; S)</t>
  </si>
  <si>
    <t>Mide qué tan ocupado está el sistema en promedio. Debe ser menor a 1 para estabilidad.</t>
  </si>
  <si>
    <t>Número promedio de clientes que esperan en la cola antes de ser atendidos.</t>
  </si>
  <si>
    <t>Número promedio de clientes en el sistema (en cola + en servicio).</t>
  </si>
  <si>
    <t>Probabilidad de que todos los servidores estén ocupados y un cliente tenga que esperar.</t>
  </si>
  <si>
    <t>Tiempo promedio que un cliente pasa esperando en la cola.</t>
  </si>
  <si>
    <t>Tiempo total promedio en el sistema (espera + servicio).</t>
  </si>
  <si>
    <t>Probabilidad de que no haya ningún cliente en el sistema.</t>
  </si>
  <si>
    <t>Probabilidad de que haya exactamente 'n' clientes en el sistema, cuando n ≤ S.</t>
  </si>
  <si>
    <t>Probabilidad de que haya exactamente 'n' clientes en el sistema, cuando n &gt; S.</t>
  </si>
  <si>
    <t>landa</t>
  </si>
  <si>
    <t>mu</t>
  </si>
  <si>
    <t>s</t>
  </si>
  <si>
    <t>landa/mu</t>
  </si>
  <si>
    <t>P(0)</t>
  </si>
  <si>
    <t>Fórmula (M/M/1)</t>
  </si>
  <si>
    <t>ρ = λ / μ</t>
  </si>
  <si>
    <t>Probabilidad de sistema vacío (P0)</t>
  </si>
  <si>
    <t>Promedio de clientes en el sistema (cola + servicio)</t>
  </si>
  <si>
    <t>Tiempo promedio en el sistema (W)</t>
  </si>
  <si>
    <t>Medida / Probabilidad</t>
  </si>
  <si>
    <t>Porcentaje de tiempo que el servidor está ocupado</t>
  </si>
  <si>
    <t>P0 = 1 - (λ/μ)</t>
  </si>
  <si>
    <t>Probabilidad de que el sistema no tenga clientes</t>
  </si>
  <si>
    <t>Probabilidad de que el sistema esté ocupado (Pw)</t>
  </si>
  <si>
    <t>Probabilidad de que el sistema esté ocupado (que haya espera)</t>
  </si>
  <si>
    <t>Probabilidad de n clientes en el sistema (Pn)</t>
  </si>
  <si>
    <t>Pn</t>
  </si>
  <si>
    <t>Pn = ρ^n * P0</t>
  </si>
  <si>
    <t>Probabilidad de que haya exactamente n clientes en el sistema</t>
  </si>
  <si>
    <t>Probabilidad de más de n clientes (P[L &gt; n])</t>
  </si>
  <si>
    <t>P[L&gt;n]</t>
  </si>
  <si>
    <t>P[L &gt; n] = ρ^(n+1)</t>
  </si>
  <si>
    <t>Probabilidad de que haya más de n clientes en el sistema</t>
  </si>
  <si>
    <t>Probabilidad de que el tiempo en sistema exceda t (P[W &gt; t])</t>
  </si>
  <si>
    <t>P[W&gt;t]</t>
  </si>
  <si>
    <t>P[W &gt; t] = e^(-μ(1-ρ)t)</t>
  </si>
  <si>
    <t>Probabilidad de que el tiempo de permanencia exceda t</t>
  </si>
  <si>
    <t>Probabilidad de que el tiempo en cola exceda t (P[Wq &gt; t])</t>
  </si>
  <si>
    <t>P[Wq&gt;t]</t>
  </si>
  <si>
    <t>P[Wq &gt; t] = ρ * e^(-μ(1-ρ)t)</t>
  </si>
  <si>
    <t>Probabilidad de que el tiempo de espera en cola exceda t</t>
  </si>
  <si>
    <t>Cantidad promedio de clientes en cola (Lq)</t>
  </si>
  <si>
    <t>Lq = λ^2 / (μ(μ - λ))</t>
  </si>
  <si>
    <t>Promedio de clientes esperando en la cola</t>
  </si>
  <si>
    <t>Cantidad promedio de clientes en el sistema (L)</t>
  </si>
  <si>
    <t>L = λ / (μ - λ)</t>
  </si>
  <si>
    <t>Tiempo promedio en cola (Wq)</t>
  </si>
  <si>
    <t>Wq = λ / (μ(μ - λ)) = Lq / λ</t>
  </si>
  <si>
    <t>Tiempo promedio de espera en la cola</t>
  </si>
  <si>
    <t>W = 1 / (μ - λ) = Wq + 1/μ</t>
  </si>
  <si>
    <t>Tiempo promedio de permanencia total en el sistema</t>
  </si>
  <si>
    <t>Tiempo promedio de servicio de un cliente (Ts)</t>
  </si>
  <si>
    <t>Ts</t>
  </si>
  <si>
    <t>Ts = 1 / μ</t>
  </si>
  <si>
    <t>Duración promedio del servicio de un cliente</t>
  </si>
  <si>
    <t>Tiempo promedio entre llegadas (Ta)</t>
  </si>
  <si>
    <t>Ta</t>
  </si>
  <si>
    <t>Ta = 1 / λ</t>
  </si>
  <si>
    <t>Tiempo promedio entre dos llegadas consecutivas</t>
  </si>
  <si>
    <t>Pw = 1-p(0) =  ρ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</si>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</sst>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561976</xdr:colOff>
      <xdr:row>2</xdr:row>
      <xdr:rowOff>28575</xdr:rowOff>
    </xdr:from>
    <xdr:to>
      <xdr:col>2</xdr:col>
      <xdr:colOff>1819276</xdr:colOff>
      <xdr:row>2</xdr:row>
      <xdr:rowOff>846722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BB4D2D-8624-46B5-910E-57575E127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6" y="219075"/>
          <a:ext cx="1257300" cy="818147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3</xdr:row>
      <xdr:rowOff>57150</xdr:rowOff>
    </xdr:from>
    <xdr:to>
      <xdr:col>2</xdr:col>
      <xdr:colOff>2447925</xdr:colOff>
      <xdr:row>3</xdr:row>
      <xdr:rowOff>942975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1A1A59A-19D4-4429-B680-895C4F516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0" y="1133475"/>
          <a:ext cx="2390775" cy="885825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4</xdr:row>
      <xdr:rowOff>47625</xdr:rowOff>
    </xdr:from>
    <xdr:to>
      <xdr:col>2</xdr:col>
      <xdr:colOff>2427916</xdr:colOff>
      <xdr:row>4</xdr:row>
      <xdr:rowOff>885825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E25A68F-C6D9-442C-BEC3-B425510DD7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4600" y="2105025"/>
          <a:ext cx="2332666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5</xdr:row>
      <xdr:rowOff>47626</xdr:rowOff>
    </xdr:from>
    <xdr:to>
      <xdr:col>2</xdr:col>
      <xdr:colOff>2428482</xdr:colOff>
      <xdr:row>5</xdr:row>
      <xdr:rowOff>695326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7785025-E57C-4D9A-8DB3-6CCFDE6B7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66976" y="3000376"/>
          <a:ext cx="2380856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619126</xdr:colOff>
      <xdr:row>6</xdr:row>
      <xdr:rowOff>19050</xdr:rowOff>
    </xdr:from>
    <xdr:to>
      <xdr:col>2</xdr:col>
      <xdr:colOff>1866900</xdr:colOff>
      <xdr:row>6</xdr:row>
      <xdr:rowOff>844400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AF79A6C-21A8-4274-95C3-75BFDF6E5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38476" y="3743325"/>
          <a:ext cx="1247774" cy="82535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</xdr:row>
      <xdr:rowOff>9526</xdr:rowOff>
    </xdr:from>
    <xdr:to>
      <xdr:col>2</xdr:col>
      <xdr:colOff>1952625</xdr:colOff>
      <xdr:row>7</xdr:row>
      <xdr:rowOff>1008834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B567E09-8B9F-47DD-ADE6-6A2362EB0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95575" y="4781551"/>
          <a:ext cx="1943100" cy="999308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8</xdr:row>
      <xdr:rowOff>38100</xdr:rowOff>
    </xdr:from>
    <xdr:to>
      <xdr:col>2</xdr:col>
      <xdr:colOff>2552916</xdr:colOff>
      <xdr:row>8</xdr:row>
      <xdr:rowOff>876300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57727CF-F840-4427-9BF0-83F01CBE034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2886" b="6451"/>
        <a:stretch/>
      </xdr:blipFill>
      <xdr:spPr>
        <a:xfrm>
          <a:off x="2705100" y="5829300"/>
          <a:ext cx="2533866" cy="8382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57150</xdr:colOff>
      <xdr:row>9</xdr:row>
      <xdr:rowOff>133350</xdr:rowOff>
    </xdr:from>
    <xdr:to>
      <xdr:col>2</xdr:col>
      <xdr:colOff>2532358</xdr:colOff>
      <xdr:row>10</xdr:row>
      <xdr:rowOff>638175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E8F5368-EB0D-49A7-A065-175F3ABE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43200" y="6858000"/>
          <a:ext cx="2475208" cy="1276350"/>
        </a:xfrm>
        <a:prstGeom prst="rect">
          <a:avLst/>
        </a:prstGeom>
      </xdr:spPr>
    </xdr:pic>
    <xdr:clientData/>
  </xdr:twoCellAnchor>
  <xdr:twoCellAnchor editAs="oneCell">
    <xdr:from>
      <xdr:col>2</xdr:col>
      <xdr:colOff>1962150</xdr:colOff>
      <xdr:row>7</xdr:row>
      <xdr:rowOff>285750</xdr:rowOff>
    </xdr:from>
    <xdr:to>
      <xdr:col>2</xdr:col>
      <xdr:colOff>2552782</xdr:colOff>
      <xdr:row>7</xdr:row>
      <xdr:rowOff>771593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C7589F0-4D91-438D-AA4A-6E584300E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48200" y="5057775"/>
          <a:ext cx="590632" cy="4858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F85E6-9446-4DCA-AF5D-080AEDE77C76}">
  <dimension ref="A1:H15"/>
  <sheetViews>
    <sheetView topLeftCell="C1" workbookViewId="0">
      <selection activeCell="G11" sqref="G11"/>
    </sheetView>
  </sheetViews>
  <sheetFormatPr baseColWidth="10" defaultRowHeight="14.25" x14ac:dyDescent="0.25"/>
  <cols>
    <col min="1" max="1" width="55.7109375" style="9" bestFit="1" customWidth="1"/>
    <col min="2" max="2" width="9.5703125" style="9" bestFit="1" customWidth="1"/>
    <col min="3" max="3" width="24.7109375" style="9" bestFit="1" customWidth="1"/>
    <col min="4" max="4" width="64.5703125" style="9" bestFit="1" customWidth="1"/>
    <col min="5" max="5" width="13.5703125" style="9" bestFit="1" customWidth="1"/>
    <col min="6" max="6" width="6.42578125" style="9" customWidth="1"/>
    <col min="7" max="7" width="13.7109375" style="9" bestFit="1" customWidth="1"/>
    <col min="8" max="16384" width="11.42578125" style="9"/>
  </cols>
  <sheetData>
    <row r="1" spans="1:8" x14ac:dyDescent="0.25">
      <c r="E1" s="9" t="s">
        <v>31</v>
      </c>
      <c r="F1" s="9" t="s">
        <v>32</v>
      </c>
      <c r="G1" s="9" t="s">
        <v>82</v>
      </c>
    </row>
    <row r="2" spans="1:8" ht="15" x14ac:dyDescent="0.25">
      <c r="A2" s="1" t="s">
        <v>41</v>
      </c>
      <c r="B2" s="1" t="s">
        <v>1</v>
      </c>
      <c r="C2" s="1" t="s">
        <v>36</v>
      </c>
      <c r="D2" s="1" t="s">
        <v>3</v>
      </c>
      <c r="E2" s="10"/>
    </row>
    <row r="3" spans="1:8" ht="15" x14ac:dyDescent="0.25">
      <c r="A3" s="8" t="s">
        <v>63</v>
      </c>
      <c r="B3" s="8" t="s">
        <v>14</v>
      </c>
      <c r="C3" s="8" t="s">
        <v>64</v>
      </c>
      <c r="D3" s="8" t="s">
        <v>65</v>
      </c>
      <c r="E3" s="12" t="e">
        <f>(E2^2)/(F2*(F2-E2))</f>
        <v>#DIV/0!</v>
      </c>
    </row>
    <row r="4" spans="1:8" ht="15" x14ac:dyDescent="0.25">
      <c r="A4" s="8" t="s">
        <v>66</v>
      </c>
      <c r="B4" s="8" t="s">
        <v>15</v>
      </c>
      <c r="C4" s="8" t="s">
        <v>67</v>
      </c>
      <c r="D4" s="8" t="s">
        <v>39</v>
      </c>
      <c r="E4" s="9" t="e">
        <f>E2/(F2-E2)</f>
        <v>#DIV/0!</v>
      </c>
    </row>
    <row r="5" spans="1:8" ht="15" x14ac:dyDescent="0.25">
      <c r="A5" s="8" t="s">
        <v>68</v>
      </c>
      <c r="B5" s="8" t="s">
        <v>17</v>
      </c>
      <c r="C5" s="8" t="s">
        <v>69</v>
      </c>
      <c r="D5" s="8" t="s">
        <v>70</v>
      </c>
      <c r="E5" s="9" t="e">
        <f>E2/(F2*(F2-E2))</f>
        <v>#DIV/0!</v>
      </c>
    </row>
    <row r="6" spans="1:8" ht="15" x14ac:dyDescent="0.25">
      <c r="A6" s="8" t="s">
        <v>40</v>
      </c>
      <c r="B6" s="8" t="s">
        <v>18</v>
      </c>
      <c r="C6" s="8" t="s">
        <v>71</v>
      </c>
      <c r="D6" s="8" t="s">
        <v>72</v>
      </c>
      <c r="E6" s="9" t="e">
        <f>1/(F2-E2)</f>
        <v>#DIV/0!</v>
      </c>
    </row>
    <row r="7" spans="1:8" ht="15" x14ac:dyDescent="0.25">
      <c r="A7" s="8" t="s">
        <v>73</v>
      </c>
      <c r="B7" s="8" t="s">
        <v>74</v>
      </c>
      <c r="C7" s="8" t="s">
        <v>75</v>
      </c>
      <c r="D7" s="8" t="s">
        <v>76</v>
      </c>
    </row>
    <row r="8" spans="1:8" ht="15" x14ac:dyDescent="0.25">
      <c r="A8" s="8" t="s">
        <v>77</v>
      </c>
      <c r="B8" s="8" t="s">
        <v>78</v>
      </c>
      <c r="C8" s="8" t="s">
        <v>79</v>
      </c>
      <c r="D8" s="8" t="s">
        <v>80</v>
      </c>
    </row>
    <row r="9" spans="1:8" ht="15" x14ac:dyDescent="0.25">
      <c r="A9" s="8" t="s">
        <v>4</v>
      </c>
      <c r="B9" s="8" t="s">
        <v>13</v>
      </c>
      <c r="C9" s="8" t="s">
        <v>37</v>
      </c>
      <c r="D9" s="8" t="s">
        <v>42</v>
      </c>
      <c r="E9" s="9" t="e">
        <f>E2/F2</f>
        <v>#DIV/0!</v>
      </c>
      <c r="H9" s="9" t="e">
        <f>1-E9</f>
        <v>#DIV/0!</v>
      </c>
    </row>
    <row r="10" spans="1:8" ht="15" x14ac:dyDescent="0.25">
      <c r="A10" s="8" t="s">
        <v>38</v>
      </c>
      <c r="B10" s="8" t="s">
        <v>19</v>
      </c>
      <c r="C10" s="8" t="s">
        <v>43</v>
      </c>
      <c r="D10" s="8" t="s">
        <v>44</v>
      </c>
      <c r="E10" s="9" t="e">
        <f>1-(E2/F2)</f>
        <v>#DIV/0!</v>
      </c>
    </row>
    <row r="11" spans="1:8" ht="15" x14ac:dyDescent="0.25">
      <c r="A11" s="8" t="s">
        <v>45</v>
      </c>
      <c r="B11" s="8" t="s">
        <v>16</v>
      </c>
      <c r="C11" s="8" t="s">
        <v>81</v>
      </c>
      <c r="D11" s="8" t="s">
        <v>46</v>
      </c>
      <c r="E11" s="9" t="e">
        <f>1-E10</f>
        <v>#DIV/0!</v>
      </c>
    </row>
    <row r="12" spans="1:8" ht="15" x14ac:dyDescent="0.25">
      <c r="A12" s="8" t="s">
        <v>47</v>
      </c>
      <c r="B12" s="8" t="s">
        <v>48</v>
      </c>
      <c r="C12" s="8" t="s">
        <v>49</v>
      </c>
      <c r="D12" s="8" t="s">
        <v>50</v>
      </c>
      <c r="E12" s="9" t="e">
        <f>E9^G2*E10</f>
        <v>#DIV/0!</v>
      </c>
    </row>
    <row r="13" spans="1:8" ht="15" x14ac:dyDescent="0.25">
      <c r="A13" s="8" t="s">
        <v>51</v>
      </c>
      <c r="B13" s="8" t="s">
        <v>52</v>
      </c>
      <c r="C13" s="8" t="s">
        <v>53</v>
      </c>
      <c r="D13" s="8" t="s">
        <v>54</v>
      </c>
    </row>
    <row r="14" spans="1:8" ht="15" x14ac:dyDescent="0.25">
      <c r="A14" s="8" t="s">
        <v>55</v>
      </c>
      <c r="B14" s="8" t="s">
        <v>56</v>
      </c>
      <c r="C14" s="8" t="s">
        <v>57</v>
      </c>
      <c r="D14" s="8" t="s">
        <v>58</v>
      </c>
      <c r="E14" s="11"/>
    </row>
    <row r="15" spans="1:8" ht="15" x14ac:dyDescent="0.25">
      <c r="A15" s="8" t="s">
        <v>59</v>
      </c>
      <c r="B15" s="8" t="s">
        <v>60</v>
      </c>
      <c r="C15" s="8" t="s">
        <v>61</v>
      </c>
      <c r="D15" s="8" t="s">
        <v>62</v>
      </c>
      <c r="E15" s="9">
        <f>EXP(-30)</f>
        <v>9.3576229688401748E-14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85" zoomScaleNormal="85" workbookViewId="0">
      <selection activeCell="I4" sqref="I4"/>
    </sheetView>
  </sheetViews>
  <sheetFormatPr baseColWidth="10" defaultColWidth="33.7109375" defaultRowHeight="14.25" x14ac:dyDescent="0.25"/>
  <cols>
    <col min="1" max="1" width="27.140625" style="3" customWidth="1"/>
    <col min="2" max="2" width="13.140625" style="3" customWidth="1"/>
    <col min="3" max="3" width="38.7109375" style="3" customWidth="1"/>
    <col min="4" max="16384" width="33.7109375" style="3"/>
  </cols>
  <sheetData>
    <row r="1" spans="1:9" x14ac:dyDescent="0.25">
      <c r="E1" s="3" t="s">
        <v>31</v>
      </c>
      <c r="F1" s="3" t="s">
        <v>32</v>
      </c>
      <c r="G1" s="3" t="s">
        <v>33</v>
      </c>
      <c r="H1" s="3" t="s">
        <v>34</v>
      </c>
      <c r="I1" s="3" t="s">
        <v>35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H2" s="3" t="e">
        <f>E2/F2</f>
        <v>#DIV/0!</v>
      </c>
    </row>
    <row r="3" spans="1:9" ht="69.75" customHeight="1" x14ac:dyDescent="0.25">
      <c r="A3" s="4" t="s">
        <v>4</v>
      </c>
      <c r="B3" s="4" t="s">
        <v>13</v>
      </c>
      <c r="C3" s="4"/>
      <c r="D3" s="4" t="s">
        <v>22</v>
      </c>
      <c r="E3" s="7" t="e">
        <f>E2/(G2*F2)</f>
        <v>#DIV/0!</v>
      </c>
    </row>
    <row r="4" spans="1:9" ht="77.25" customHeight="1" x14ac:dyDescent="0.25">
      <c r="A4" s="4" t="s">
        <v>5</v>
      </c>
      <c r="B4" s="13" t="s">
        <v>14</v>
      </c>
      <c r="C4" s="4"/>
      <c r="D4" s="4" t="s">
        <v>23</v>
      </c>
      <c r="E4" s="3" t="e">
        <f>(H2^G2)*E2*F2*I2</f>
        <v>#DIV/0!</v>
      </c>
      <c r="F4" s="3" t="e">
        <f>(FACT(G2-1))*(((G2*F2)-E2)^2)</f>
        <v>#NUM!</v>
      </c>
      <c r="G4" s="7" t="e">
        <f>E4/F4</f>
        <v>#DIV/0!</v>
      </c>
    </row>
    <row r="5" spans="1:9" ht="70.5" customHeight="1" x14ac:dyDescent="0.25">
      <c r="A5" s="4" t="s">
        <v>6</v>
      </c>
      <c r="B5" s="13" t="s">
        <v>15</v>
      </c>
      <c r="C5" s="4"/>
      <c r="D5" s="4" t="s">
        <v>24</v>
      </c>
      <c r="E5" s="7" t="e">
        <f>G4+H2</f>
        <v>#DIV/0!</v>
      </c>
    </row>
    <row r="6" spans="1:9" ht="60.75" customHeight="1" x14ac:dyDescent="0.25">
      <c r="A6" s="4" t="s">
        <v>7</v>
      </c>
      <c r="B6" s="4" t="s">
        <v>16</v>
      </c>
      <c r="C6" s="4"/>
      <c r="D6" s="4" t="s">
        <v>25</v>
      </c>
      <c r="E6" s="3" t="e">
        <f>(1/FACT(G2))*((E2/F2)^2)</f>
        <v>#DIV/0!</v>
      </c>
      <c r="F6" s="3" t="e">
        <f>(G2*F2)/G2*F2-E2</f>
        <v>#DIV/0!</v>
      </c>
      <c r="G6" s="7" t="e">
        <f>E6*F6*I2</f>
        <v>#DIV/0!</v>
      </c>
    </row>
    <row r="7" spans="1:9" ht="69" customHeight="1" x14ac:dyDescent="0.25">
      <c r="A7" s="4" t="s">
        <v>8</v>
      </c>
      <c r="B7" s="13" t="s">
        <v>17</v>
      </c>
      <c r="C7" s="4"/>
      <c r="D7" s="4" t="s">
        <v>26</v>
      </c>
      <c r="E7" s="7" t="e">
        <f>G4/E2</f>
        <v>#DIV/0!</v>
      </c>
    </row>
    <row r="8" spans="1:9" ht="80.25" customHeight="1" x14ac:dyDescent="0.25">
      <c r="A8" s="4" t="s">
        <v>9</v>
      </c>
      <c r="B8" s="13" t="s">
        <v>18</v>
      </c>
      <c r="C8" s="4"/>
      <c r="D8" s="4" t="s">
        <v>27</v>
      </c>
      <c r="E8" s="7" t="e">
        <f>E5/E2</f>
        <v>#DIV/0!</v>
      </c>
    </row>
    <row r="9" spans="1:9" ht="73.5" customHeight="1" x14ac:dyDescent="0.25">
      <c r="A9" s="4" t="s">
        <v>10</v>
      </c>
      <c r="B9" s="4" t="s">
        <v>19</v>
      </c>
      <c r="C9" s="4"/>
      <c r="D9" s="4" t="s">
        <v>28</v>
      </c>
    </row>
    <row r="10" spans="1:9" ht="60.75" customHeight="1" x14ac:dyDescent="0.25">
      <c r="A10" s="4" t="s">
        <v>11</v>
      </c>
      <c r="B10" s="4" t="s">
        <v>20</v>
      </c>
      <c r="C10" s="5"/>
      <c r="D10" s="4" t="s">
        <v>29</v>
      </c>
      <c r="E10" s="7" t="e">
        <f>(((H2)^1)/FACT(1))*I2</f>
        <v>#DIV/0!</v>
      </c>
    </row>
    <row r="11" spans="1:9" ht="60.75" customHeight="1" x14ac:dyDescent="0.25">
      <c r="A11" s="4" t="s">
        <v>12</v>
      </c>
      <c r="B11" s="4" t="s">
        <v>21</v>
      </c>
      <c r="C11" s="6"/>
      <c r="D11" s="4" t="s">
        <v>30</v>
      </c>
    </row>
  </sheetData>
  <mergeCells count="1">
    <mergeCell ref="C10:C1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9F1-FCF7-45E7-817A-1AE9749F8CEE}">
  <dimension ref="A1"/>
  <sheetViews>
    <sheetView tabSelected="1"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1</vt:lpstr>
      <vt:lpstr>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Jhostym</dc:creator>
  <cp:lastModifiedBy>Intel</cp:lastModifiedBy>
  <dcterms:created xsi:type="dcterms:W3CDTF">2025-10-03T14:47:27Z</dcterms:created>
  <dcterms:modified xsi:type="dcterms:W3CDTF">2025-10-03T20:51:36Z</dcterms:modified>
</cp:coreProperties>
</file>