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rnie/Documents/DRUGS STORY &amp; ASSIGNMENT/DRUGS FOI FOR GITHUB/EXCEL SHEETS &amp; FOI RESPONSES/WEST MIDLANDS POLICE DRUGS/"/>
    </mc:Choice>
  </mc:AlternateContent>
  <xr:revisionPtr revIDLastSave="0" documentId="13_ncr:1_{C8C987FB-B9D6-F64A-B496-C7AA83AE362F}" xr6:coauthVersionLast="46" xr6:coauthVersionMax="46" xr10:uidLastSave="{00000000-0000-0000-0000-000000000000}"/>
  <bookViews>
    <workbookView xWindow="0" yWindow="500" windowWidth="35840" windowHeight="21900" activeTab="2" xr2:uid="{00000000-000D-0000-FFFF-FFFF00000000}"/>
  </bookViews>
  <sheets>
    <sheet name="WM FIGURES RAW" sheetId="1" r:id="rId1"/>
    <sheet name="ETHNICITY" sheetId="4" r:id="rId2"/>
    <sheet name="ANALYSIS PIVOT ETHNICITY" sheetId="8" r:id="rId3"/>
    <sheet name="AGE" sheetId="2" r:id="rId4"/>
    <sheet name="GENDER" sheetId="3" r:id="rId5"/>
    <sheet name="CLASS" sheetId="6" r:id="rId6"/>
    <sheet name="DISPOSAL" sheetId="7" r:id="rId7"/>
  </sheets>
  <calcPr calcId="191029"/>
  <pivotCaches>
    <pivotCache cacheId="2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8" l="1"/>
  <c r="E18" i="8"/>
  <c r="E17" i="8"/>
  <c r="I19" i="8"/>
  <c r="I18" i="8"/>
  <c r="I17" i="8"/>
  <c r="H19" i="8"/>
  <c r="H18" i="8"/>
  <c r="H17" i="8"/>
  <c r="C20" i="8"/>
  <c r="B20" i="8"/>
</calcChain>
</file>

<file path=xl/sharedStrings.xml><?xml version="1.0" encoding="utf-8"?>
<sst xmlns="http://schemas.openxmlformats.org/spreadsheetml/2006/main" count="136" uniqueCount="72">
  <si>
    <t>West Midlands Police</t>
  </si>
  <si>
    <t>Freedom of Information</t>
  </si>
  <si>
    <t>DRUG RELATED ARRESTS BETWEEN 1/1/2018 - 31/3/2020 BROKEN</t>
  </si>
  <si>
    <t>DOWN BY AGE GROUP, GENDER, ETHNICITY, DRUG CLASS AND</t>
  </si>
  <si>
    <t>OUTCOME</t>
  </si>
  <si>
    <t>AGE RANGE</t>
  </si>
  <si>
    <t>Grand Total</t>
  </si>
  <si>
    <t>18 AND UNDER</t>
  </si>
  <si>
    <t>19 - 30</t>
  </si>
  <si>
    <t>31 - 40</t>
  </si>
  <si>
    <t>41 - 50</t>
  </si>
  <si>
    <t>51 - 60</t>
  </si>
  <si>
    <t>61 - 70</t>
  </si>
  <si>
    <t>71 AND OVER</t>
  </si>
  <si>
    <t>Not Known / Not Recorded</t>
  </si>
  <si>
    <t>Grand Total</t>
  </si>
  <si>
    <t>Gender</t>
  </si>
  <si>
    <t>Grand Total</t>
  </si>
  <si>
    <t>Female</t>
  </si>
  <si>
    <t>Male</t>
  </si>
  <si>
    <t>Unknown</t>
  </si>
  <si>
    <t>Grand Total</t>
  </si>
  <si>
    <t>Ethnicity</t>
  </si>
  <si>
    <t>Grand Total</t>
  </si>
  <si>
    <t>Afro-Caribbean</t>
  </si>
  <si>
    <t>Arab</t>
  </si>
  <si>
    <t>Asian</t>
  </si>
  <si>
    <t>Dark European</t>
  </si>
  <si>
    <t>Oriental</t>
  </si>
  <si>
    <t>Unknown</t>
  </si>
  <si>
    <t>White European</t>
  </si>
  <si>
    <t>Not Known / Not Recorded</t>
  </si>
  <si>
    <t>Grand Total</t>
  </si>
  <si>
    <t>Class</t>
  </si>
  <si>
    <t>Grand Total</t>
  </si>
  <si>
    <t>A</t>
  </si>
  <si>
    <t>B</t>
  </si>
  <si>
    <t>C</t>
  </si>
  <si>
    <t>N/A</t>
  </si>
  <si>
    <t>Grand Total</t>
  </si>
  <si>
    <t>Disposal Code</t>
  </si>
  <si>
    <t>Grand Total</t>
  </si>
  <si>
    <t>Not Known / Not /Recorded</t>
  </si>
  <si>
    <t>Cautioned</t>
  </si>
  <si>
    <t>Charged</t>
  </si>
  <si>
    <t>Charged Elsewhere</t>
  </si>
  <si>
    <t>For NFA</t>
  </si>
  <si>
    <t>No Further Action</t>
  </si>
  <si>
    <t>Penalty Issued</t>
  </si>
  <si>
    <t>Pending</t>
  </si>
  <si>
    <t>Pending Investigation</t>
  </si>
  <si>
    <t>Police Bail</t>
  </si>
  <si>
    <t>Postal Charge/Requisition</t>
  </si>
  <si>
    <t>Report for process</t>
  </si>
  <si>
    <t>To caution/reprimand/warn</t>
  </si>
  <si>
    <t>To charge</t>
  </si>
  <si>
    <t>To charge confirmed</t>
  </si>
  <si>
    <t>To Requisition</t>
  </si>
  <si>
    <t>Grand Total</t>
  </si>
  <si>
    <t>11/05/2020</t>
  </si>
  <si>
    <t>65A_ATTACHMENT_01</t>
  </si>
  <si>
    <t>Row Labels</t>
  </si>
  <si>
    <t>Sum of 2018</t>
  </si>
  <si>
    <t>Sum of 2019</t>
  </si>
  <si>
    <t>Sum of 2020</t>
  </si>
  <si>
    <t>WHITE</t>
  </si>
  <si>
    <t>ASIAN</t>
  </si>
  <si>
    <t>BLACK</t>
  </si>
  <si>
    <t>YR-YR DIFF</t>
  </si>
  <si>
    <t>%</t>
  </si>
  <si>
    <t>Percentages</t>
  </si>
  <si>
    <t>Reality force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</si>
</sst>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</font>
    <font>
      <sz val="11"/>
      <name val="Calibri"/>
      <family val="2"/>
    </font>
    <font>
      <sz val="9"/>
      <name val="Calibri Bold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1" fontId="2" fillId="0" borderId="0" xfId="0" applyNumberFormat="1" applyFont="1"/>
    <xf numFmtId="0" fontId="3" fillId="0" borderId="0" xfId="0" applyNumberFormat="1" applyFont="1"/>
    <xf numFmtId="1" fontId="3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PIVOT ETHNICITY'!$B$16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PIVOT ETHNICITY'!$A$17:$A$19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'ANALYSIS PIVOT ETHNICITY'!$B$17:$B$19</c:f>
              <c:numCache>
                <c:formatCode>General</c:formatCode>
                <c:ptCount val="3"/>
                <c:pt idx="0">
                  <c:v>3139</c:v>
                </c:pt>
                <c:pt idx="1">
                  <c:v>1813</c:v>
                </c:pt>
                <c:pt idx="2">
                  <c:v>1908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B-E14A-A8D6-703314F4E9E8}"/>
            </c:ext>
          </c:extLst>
        </c:ser>
        <c:ser>
          <c:idx val="1"/>
          <c:order val="1"/>
          <c:tx>
            <c:strRef>
              <c:f>'ANALYSIS PIVOT ETHNICITY'!$C$16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PIVOT ETHNICITY'!$A$17:$A$19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'ANALYSIS PIVOT ETHNICITY'!$C$17:$C$19</c:f>
              <c:numCache>
                <c:formatCode>General</c:formatCode>
                <c:ptCount val="3"/>
                <c:pt idx="0">
                  <c:v>3091</c:v>
                </c:pt>
                <c:pt idx="1">
                  <c:v>2040</c:v>
                </c:pt>
                <c:pt idx="2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B-E14A-A8D6-703314F4E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42864"/>
        <c:axId val="886602624"/>
      </c:barChart>
      <c:catAx>
        <c:axId val="8024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02624"/>
        <c:crosses val="autoZero"/>
        <c:auto val="1"/>
        <c:lblAlgn val="ctr"/>
        <c:lblOffset val="100"/>
        <c:noMultiLvlLbl val="0"/>
      </c:catAx>
      <c:valAx>
        <c:axId val="8866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693232</xdr:colOff>
      <xdr:row>1</xdr:row>
      <xdr:rowOff>66548</xdr:rowOff>
    </xdr:from>
    <xdr:to>
      <xdr:col>9</xdr:col>
      <xdr:colOff>256218</xdr:colOff>
      <xdr:row>14</xdr:row>
      <xdr:rowOff>54459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5BED3-C426-3640-A1BD-C05670BCB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07.728557175928" createdVersion="6" refreshedVersion="6" minRefreshableVersion="3" recordCount="9" xr:uid="{21F18956-3BE8-AF4D-98A3-F221B319CEBC}">
  <cacheSource type="worksheet">
    <worksheetSource ref="A1:E10" sheet="ETHNICITY"/>
  </cacheSource>
  <cacheFields count="5">
    <cacheField name="Ethnicity" numFmtId="0">
      <sharedItems count="9">
        <s v="Afro-Caribbean"/>
        <s v="Arab"/>
        <s v="Asian"/>
        <s v="Dark European"/>
        <s v="Oriental"/>
        <s v="Unknown"/>
        <s v="White European"/>
        <s v="Not Known / Not Recorded"/>
        <s v="Grand Total"/>
      </sharedItems>
    </cacheField>
    <cacheField name="2018" numFmtId="0">
      <sharedItems containsString="0" containsBlank="1" containsNumber="1" containsInteger="1" minValue="33" maxValue="7241" count="9">
        <n v="1908"/>
        <n v="135"/>
        <n v="1813"/>
        <n v="176"/>
        <n v="37"/>
        <n v="33"/>
        <n v="3139"/>
        <m/>
        <n v="7241"/>
      </sharedItems>
    </cacheField>
    <cacheField name="2019" numFmtId="1">
      <sharedItems containsSemiMixedTypes="0" containsString="0" containsNumber="1" containsInteger="1" minValue="2" maxValue="7583"/>
    </cacheField>
    <cacheField name="2020" numFmtId="0">
      <sharedItems containsString="0" containsBlank="1" containsNumber="1" containsInteger="1" minValue="4" maxValue="1675"/>
    </cacheField>
    <cacheField name="Grand Tot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1997"/>
    <n v="371"/>
    <m/>
  </r>
  <r>
    <x v="1"/>
    <x v="1"/>
    <n v="154"/>
    <n v="31"/>
    <m/>
  </r>
  <r>
    <x v="2"/>
    <x v="2"/>
    <n v="2040"/>
    <n v="450"/>
    <m/>
  </r>
  <r>
    <x v="3"/>
    <x v="3"/>
    <n v="208"/>
    <n v="46"/>
    <m/>
  </r>
  <r>
    <x v="4"/>
    <x v="4"/>
    <n v="58"/>
    <n v="5"/>
    <m/>
  </r>
  <r>
    <x v="5"/>
    <x v="5"/>
    <n v="33"/>
    <n v="4"/>
    <m/>
  </r>
  <r>
    <x v="6"/>
    <x v="6"/>
    <n v="3091"/>
    <n v="768"/>
    <m/>
  </r>
  <r>
    <x v="7"/>
    <x v="7"/>
    <n v="2"/>
    <m/>
    <m/>
  </r>
  <r>
    <x v="8"/>
    <x v="8"/>
    <n v="7583"/>
    <n v="167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BD0E7-BC02-D94F-8417-EB3752B058F6}" name="PivotTable24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" firstHeaderRow="0" firstDataRow="1" firstDataCol="1"/>
  <pivotFields count="5">
    <pivotField axis="axisRow" showAll="0">
      <items count="10">
        <item x="0"/>
        <item x="1"/>
        <item x="2"/>
        <item x="3"/>
        <item x="8"/>
        <item x="7"/>
        <item x="4"/>
        <item x="5"/>
        <item x="6"/>
        <item t="default"/>
      </items>
    </pivotField>
    <pivotField dataField="1" showAll="0">
      <items count="10">
        <item x="5"/>
        <item x="4"/>
        <item x="1"/>
        <item x="3"/>
        <item x="2"/>
        <item x="0"/>
        <item x="6"/>
        <item x="8"/>
        <item x="7"/>
        <item t="default"/>
      </items>
    </pivotField>
    <pivotField dataField="1" numFmtId="1" showAll="0"/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18" fld="1" baseField="0" baseItem="0"/>
    <dataField name="Sum of 2019" fld="2" baseField="0" baseItem="0"/>
    <dataField name="Sum of 2020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57"/>
  <sheetViews>
    <sheetView topLeftCell="A25" zoomScale="193" zoomScaleNormal="193" workbookViewId="0">
      <selection activeCell="A38" sqref="A38:F55"/>
    </sheetView>
  </sheetViews>
  <sheetFormatPr baseColWidth="10" defaultColWidth="8.83203125" defaultRowHeight="13"/>
  <cols>
    <col min="1" max="1" width="27"/>
    <col min="2" max="2" width="20"/>
    <col min="3" max="4" width="8"/>
    <col min="5" max="5" width="10"/>
    <col min="6" max="6" width="8"/>
    <col min="7" max="7" width="25"/>
  </cols>
  <sheetData>
    <row r="3" spans="1:7" ht="15">
      <c r="A3" s="1" t="s">
        <v>0</v>
      </c>
      <c r="G3" s="1" t="s">
        <v>1</v>
      </c>
    </row>
    <row r="4" spans="1:7">
      <c r="A4" s="2" t="s">
        <v>2</v>
      </c>
    </row>
    <row r="5" spans="1:7">
      <c r="A5" s="2" t="s">
        <v>3</v>
      </c>
    </row>
    <row r="6" spans="1:7">
      <c r="A6" s="2" t="s">
        <v>4</v>
      </c>
    </row>
    <row r="7" spans="1:7">
      <c r="A7" s="2" t="s">
        <v>5</v>
      </c>
      <c r="B7" s="3">
        <v>2018</v>
      </c>
      <c r="C7" s="3">
        <v>2019</v>
      </c>
      <c r="D7" s="3">
        <v>2020</v>
      </c>
      <c r="E7" s="2" t="s">
        <v>6</v>
      </c>
    </row>
    <row r="8" spans="1:7">
      <c r="A8" s="4" t="s">
        <v>7</v>
      </c>
      <c r="B8" s="5">
        <v>913</v>
      </c>
      <c r="C8" s="5">
        <v>998</v>
      </c>
      <c r="D8" s="5">
        <v>252</v>
      </c>
      <c r="F8" s="3">
        <v>2163</v>
      </c>
    </row>
    <row r="9" spans="1:7">
      <c r="A9" s="4" t="s">
        <v>8</v>
      </c>
      <c r="B9" s="5">
        <v>3849</v>
      </c>
      <c r="C9" s="5">
        <v>3976</v>
      </c>
      <c r="D9" s="5">
        <v>823</v>
      </c>
      <c r="F9" s="3">
        <v>8648</v>
      </c>
    </row>
    <row r="10" spans="1:7">
      <c r="A10" s="4" t="s">
        <v>9</v>
      </c>
      <c r="B10" s="5">
        <v>1619</v>
      </c>
      <c r="C10" s="5">
        <v>1703</v>
      </c>
      <c r="D10" s="5">
        <v>358</v>
      </c>
      <c r="F10" s="3">
        <v>3680</v>
      </c>
    </row>
    <row r="11" spans="1:7">
      <c r="A11" s="4" t="s">
        <v>10</v>
      </c>
      <c r="B11" s="5">
        <v>662</v>
      </c>
      <c r="C11" s="5">
        <v>628</v>
      </c>
      <c r="D11" s="5">
        <v>167</v>
      </c>
      <c r="F11" s="3">
        <v>1457</v>
      </c>
    </row>
    <row r="12" spans="1:7">
      <c r="A12" s="4" t="s">
        <v>11</v>
      </c>
      <c r="B12" s="5">
        <v>169</v>
      </c>
      <c r="C12" s="5">
        <v>238</v>
      </c>
      <c r="D12" s="5">
        <v>69</v>
      </c>
      <c r="F12" s="3">
        <v>476</v>
      </c>
    </row>
    <row r="13" spans="1:7">
      <c r="A13" s="4" t="s">
        <v>12</v>
      </c>
      <c r="B13" s="5">
        <v>29</v>
      </c>
      <c r="C13" s="5">
        <v>30</v>
      </c>
      <c r="D13" s="5">
        <v>5</v>
      </c>
      <c r="F13" s="3">
        <v>64</v>
      </c>
    </row>
    <row r="14" spans="1:7">
      <c r="A14" s="4" t="s">
        <v>13</v>
      </c>
      <c r="C14" s="5">
        <v>7</v>
      </c>
      <c r="D14" s="5">
        <v>1</v>
      </c>
      <c r="F14" s="3">
        <v>8</v>
      </c>
    </row>
    <row r="15" spans="1:7">
      <c r="A15" s="4" t="s">
        <v>14</v>
      </c>
      <c r="C15" s="5">
        <v>3</v>
      </c>
      <c r="F15" s="3">
        <v>3</v>
      </c>
    </row>
    <row r="16" spans="1:7">
      <c r="A16" s="2" t="s">
        <v>15</v>
      </c>
      <c r="B16" s="3">
        <v>7241</v>
      </c>
      <c r="C16" s="3">
        <v>7583</v>
      </c>
      <c r="D16" s="3">
        <v>1675</v>
      </c>
      <c r="F16" s="3">
        <v>16499</v>
      </c>
    </row>
    <row r="17" spans="1:6">
      <c r="A17" s="2" t="s">
        <v>16</v>
      </c>
      <c r="B17" s="3">
        <v>2018</v>
      </c>
      <c r="C17" s="3">
        <v>2019</v>
      </c>
      <c r="D17" s="3">
        <v>2020</v>
      </c>
      <c r="E17" s="2" t="s">
        <v>17</v>
      </c>
    </row>
    <row r="18" spans="1:6">
      <c r="A18" s="4" t="s">
        <v>18</v>
      </c>
      <c r="B18" s="5">
        <v>550</v>
      </c>
      <c r="C18" s="5">
        <v>525</v>
      </c>
      <c r="D18" s="5">
        <v>98</v>
      </c>
      <c r="F18" s="3">
        <v>1173</v>
      </c>
    </row>
    <row r="19" spans="1:6">
      <c r="A19" s="4" t="s">
        <v>19</v>
      </c>
      <c r="B19" s="5">
        <v>6676</v>
      </c>
      <c r="C19" s="5">
        <v>7042</v>
      </c>
      <c r="D19" s="5">
        <v>1576</v>
      </c>
      <c r="F19" s="3">
        <v>15294</v>
      </c>
    </row>
    <row r="20" spans="1:6">
      <c r="A20" s="4" t="s">
        <v>20</v>
      </c>
      <c r="B20" s="5">
        <v>15</v>
      </c>
      <c r="C20" s="5">
        <v>16</v>
      </c>
      <c r="D20" s="5">
        <v>1</v>
      </c>
      <c r="F20" s="3">
        <v>32</v>
      </c>
    </row>
    <row r="21" spans="1:6">
      <c r="A21" s="2" t="s">
        <v>21</v>
      </c>
      <c r="B21" s="3">
        <v>7241</v>
      </c>
      <c r="C21" s="3">
        <v>7583</v>
      </c>
      <c r="D21" s="3">
        <v>1675</v>
      </c>
      <c r="F21" s="3">
        <v>16499</v>
      </c>
    </row>
    <row r="22" spans="1:6">
      <c r="A22" s="2" t="s">
        <v>22</v>
      </c>
      <c r="B22" s="3">
        <v>2018</v>
      </c>
      <c r="C22" s="3">
        <v>2019</v>
      </c>
      <c r="D22" s="3">
        <v>2020</v>
      </c>
      <c r="E22" s="2" t="s">
        <v>23</v>
      </c>
    </row>
    <row r="23" spans="1:6">
      <c r="A23" s="4" t="s">
        <v>24</v>
      </c>
      <c r="B23" s="5">
        <v>1908</v>
      </c>
      <c r="C23" s="5">
        <v>1997</v>
      </c>
      <c r="D23" s="5">
        <v>371</v>
      </c>
      <c r="F23" s="3">
        <v>4276</v>
      </c>
    </row>
    <row r="24" spans="1:6">
      <c r="A24" s="4" t="s">
        <v>25</v>
      </c>
      <c r="B24" s="5">
        <v>135</v>
      </c>
      <c r="C24" s="5">
        <v>154</v>
      </c>
      <c r="D24" s="5">
        <v>31</v>
      </c>
      <c r="F24" s="3">
        <v>320</v>
      </c>
    </row>
    <row r="25" spans="1:6">
      <c r="A25" s="4" t="s">
        <v>26</v>
      </c>
      <c r="B25" s="5">
        <v>1813</v>
      </c>
      <c r="C25" s="5">
        <v>2040</v>
      </c>
      <c r="D25" s="5">
        <v>450</v>
      </c>
      <c r="F25" s="3">
        <v>4303</v>
      </c>
    </row>
    <row r="26" spans="1:6">
      <c r="A26" s="4" t="s">
        <v>27</v>
      </c>
      <c r="B26" s="5">
        <v>176</v>
      </c>
      <c r="C26" s="5">
        <v>208</v>
      </c>
      <c r="D26" s="5">
        <v>46</v>
      </c>
      <c r="F26" s="3">
        <v>430</v>
      </c>
    </row>
    <row r="27" spans="1:6">
      <c r="A27" s="4" t="s">
        <v>28</v>
      </c>
      <c r="B27" s="5">
        <v>37</v>
      </c>
      <c r="C27" s="5">
        <v>58</v>
      </c>
      <c r="D27" s="5">
        <v>5</v>
      </c>
      <c r="F27" s="3">
        <v>100</v>
      </c>
    </row>
    <row r="28" spans="1:6">
      <c r="A28" s="4" t="s">
        <v>29</v>
      </c>
      <c r="B28" s="5">
        <v>33</v>
      </c>
      <c r="C28" s="5">
        <v>33</v>
      </c>
      <c r="D28" s="5">
        <v>4</v>
      </c>
      <c r="F28" s="3">
        <v>70</v>
      </c>
    </row>
    <row r="29" spans="1:6">
      <c r="A29" s="4" t="s">
        <v>30</v>
      </c>
      <c r="B29" s="5">
        <v>3139</v>
      </c>
      <c r="C29" s="5">
        <v>3091</v>
      </c>
      <c r="D29" s="5">
        <v>768</v>
      </c>
      <c r="F29" s="3">
        <v>6998</v>
      </c>
    </row>
    <row r="30" spans="1:6">
      <c r="A30" s="4" t="s">
        <v>31</v>
      </c>
      <c r="C30" s="5">
        <v>2</v>
      </c>
      <c r="F30" s="3">
        <v>2</v>
      </c>
    </row>
    <row r="31" spans="1:6">
      <c r="A31" s="2" t="s">
        <v>32</v>
      </c>
      <c r="B31" s="3">
        <v>7241</v>
      </c>
      <c r="C31" s="3">
        <v>7583</v>
      </c>
      <c r="D31" s="3">
        <v>1675</v>
      </c>
      <c r="F31" s="3">
        <v>16499</v>
      </c>
    </row>
    <row r="32" spans="1:6">
      <c r="A32" s="2" t="s">
        <v>33</v>
      </c>
      <c r="B32" s="3">
        <v>2018</v>
      </c>
      <c r="C32" s="3">
        <v>2019</v>
      </c>
      <c r="D32" s="3">
        <v>2020</v>
      </c>
      <c r="E32" s="2" t="s">
        <v>34</v>
      </c>
    </row>
    <row r="33" spans="1:6">
      <c r="A33" s="4" t="s">
        <v>35</v>
      </c>
      <c r="B33" s="5">
        <v>2880</v>
      </c>
      <c r="C33" s="5">
        <v>2841</v>
      </c>
      <c r="D33" s="5">
        <v>558</v>
      </c>
      <c r="F33" s="3">
        <v>6279</v>
      </c>
    </row>
    <row r="34" spans="1:6">
      <c r="A34" s="4" t="s">
        <v>36</v>
      </c>
      <c r="B34" s="5">
        <v>4086</v>
      </c>
      <c r="C34" s="5">
        <v>4438</v>
      </c>
      <c r="D34" s="5">
        <v>1045</v>
      </c>
      <c r="F34" s="3">
        <v>9569</v>
      </c>
    </row>
    <row r="35" spans="1:6">
      <c r="A35" s="4" t="s">
        <v>37</v>
      </c>
      <c r="B35" s="5">
        <v>263</v>
      </c>
      <c r="C35" s="5">
        <v>289</v>
      </c>
      <c r="D35" s="5">
        <v>68</v>
      </c>
      <c r="F35" s="3">
        <v>620</v>
      </c>
    </row>
    <row r="36" spans="1:6">
      <c r="A36" s="4" t="s">
        <v>38</v>
      </c>
      <c r="B36" s="5">
        <v>12</v>
      </c>
      <c r="C36" s="5">
        <v>15</v>
      </c>
      <c r="D36" s="5">
        <v>4</v>
      </c>
      <c r="F36" s="3">
        <v>31</v>
      </c>
    </row>
    <row r="37" spans="1:6">
      <c r="A37" s="2" t="s">
        <v>39</v>
      </c>
      <c r="B37" s="3">
        <v>7241</v>
      </c>
      <c r="C37" s="3">
        <v>7583</v>
      </c>
      <c r="D37" s="3">
        <v>1675</v>
      </c>
      <c r="F37" s="3">
        <v>16499</v>
      </c>
    </row>
    <row r="38" spans="1:6">
      <c r="A38" s="2" t="s">
        <v>40</v>
      </c>
      <c r="B38" s="3">
        <v>2018</v>
      </c>
      <c r="C38" s="3">
        <v>2019</v>
      </c>
      <c r="D38" s="3">
        <v>2020</v>
      </c>
      <c r="E38" s="2" t="s">
        <v>41</v>
      </c>
    </row>
    <row r="39" spans="1:6">
      <c r="A39" s="4" t="s">
        <v>42</v>
      </c>
      <c r="B39" s="5">
        <v>3</v>
      </c>
      <c r="C39" s="5">
        <v>1</v>
      </c>
      <c r="F39" s="3">
        <v>4</v>
      </c>
    </row>
    <row r="40" spans="1:6">
      <c r="A40" s="4" t="s">
        <v>43</v>
      </c>
      <c r="B40" s="5">
        <v>647</v>
      </c>
      <c r="C40" s="5">
        <v>629</v>
      </c>
      <c r="D40" s="5">
        <v>114</v>
      </c>
      <c r="F40" s="3">
        <v>1390</v>
      </c>
    </row>
    <row r="41" spans="1:6">
      <c r="A41" s="4" t="s">
        <v>44</v>
      </c>
      <c r="B41" s="5">
        <v>1754</v>
      </c>
      <c r="C41" s="5">
        <v>1894</v>
      </c>
      <c r="D41" s="5">
        <v>427</v>
      </c>
      <c r="F41" s="3">
        <v>4075</v>
      </c>
    </row>
    <row r="42" spans="1:6">
      <c r="A42" s="4" t="s">
        <v>45</v>
      </c>
      <c r="B42" s="5">
        <v>1</v>
      </c>
      <c r="F42" s="3">
        <v>1</v>
      </c>
    </row>
    <row r="43" spans="1:6">
      <c r="A43" s="4" t="s">
        <v>46</v>
      </c>
      <c r="B43" s="5">
        <v>9</v>
      </c>
      <c r="C43" s="5">
        <v>13</v>
      </c>
      <c r="F43" s="3">
        <v>22</v>
      </c>
    </row>
    <row r="44" spans="1:6">
      <c r="A44" s="4" t="s">
        <v>47</v>
      </c>
      <c r="B44" s="5">
        <v>3175</v>
      </c>
      <c r="C44" s="5">
        <v>2975</v>
      </c>
      <c r="D44" s="5">
        <v>509</v>
      </c>
      <c r="F44" s="3">
        <v>6659</v>
      </c>
    </row>
    <row r="45" spans="1:6">
      <c r="A45" s="4" t="s">
        <v>48</v>
      </c>
      <c r="C45" s="5">
        <v>2</v>
      </c>
      <c r="F45" s="3">
        <v>2</v>
      </c>
    </row>
    <row r="46" spans="1:6">
      <c r="A46" s="4" t="s">
        <v>49</v>
      </c>
      <c r="B46" s="5">
        <v>26</v>
      </c>
      <c r="C46" s="5">
        <v>40</v>
      </c>
      <c r="D46" s="5">
        <v>8</v>
      </c>
      <c r="F46" s="3">
        <v>74</v>
      </c>
    </row>
    <row r="47" spans="1:6">
      <c r="A47" s="4" t="s">
        <v>50</v>
      </c>
      <c r="B47" s="5">
        <v>369</v>
      </c>
      <c r="C47" s="5">
        <v>1125</v>
      </c>
      <c r="D47" s="5">
        <v>503</v>
      </c>
      <c r="F47" s="3">
        <v>1997</v>
      </c>
    </row>
    <row r="48" spans="1:6">
      <c r="A48" s="4" t="s">
        <v>51</v>
      </c>
      <c r="B48" s="5">
        <v>37</v>
      </c>
      <c r="C48" s="5">
        <v>70</v>
      </c>
      <c r="D48" s="5">
        <v>51</v>
      </c>
      <c r="F48" s="3">
        <v>158</v>
      </c>
    </row>
    <row r="49" spans="1:6">
      <c r="A49" s="4" t="s">
        <v>52</v>
      </c>
      <c r="B49" s="5">
        <v>1183</v>
      </c>
      <c r="C49" s="5">
        <v>786</v>
      </c>
      <c r="D49" s="5">
        <v>59</v>
      </c>
      <c r="F49" s="3">
        <v>2028</v>
      </c>
    </row>
    <row r="50" spans="1:6">
      <c r="A50" s="4" t="s">
        <v>53</v>
      </c>
      <c r="B50" s="5">
        <v>1</v>
      </c>
      <c r="D50" s="5">
        <v>1</v>
      </c>
      <c r="F50" s="3">
        <v>2</v>
      </c>
    </row>
    <row r="51" spans="1:6">
      <c r="A51" s="4" t="s">
        <v>54</v>
      </c>
      <c r="B51" s="5">
        <v>2</v>
      </c>
      <c r="C51" s="5">
        <v>2</v>
      </c>
      <c r="F51" s="3">
        <v>4</v>
      </c>
    </row>
    <row r="52" spans="1:6">
      <c r="A52" s="4" t="s">
        <v>55</v>
      </c>
      <c r="C52" s="5">
        <v>2</v>
      </c>
      <c r="F52" s="3">
        <v>2</v>
      </c>
    </row>
    <row r="53" spans="1:6">
      <c r="A53" s="4" t="s">
        <v>56</v>
      </c>
      <c r="B53" s="5">
        <v>19</v>
      </c>
      <c r="C53" s="5">
        <v>8</v>
      </c>
      <c r="D53" s="5">
        <v>1</v>
      </c>
      <c r="F53" s="3">
        <v>28</v>
      </c>
    </row>
    <row r="54" spans="1:6">
      <c r="A54" s="4" t="s">
        <v>57</v>
      </c>
      <c r="B54" s="5">
        <v>15</v>
      </c>
      <c r="C54" s="5">
        <v>36</v>
      </c>
      <c r="D54" s="5">
        <v>2</v>
      </c>
      <c r="F54" s="3">
        <v>53</v>
      </c>
    </row>
    <row r="55" spans="1:6">
      <c r="A55" s="2" t="s">
        <v>58</v>
      </c>
      <c r="B55" s="3">
        <v>7241</v>
      </c>
      <c r="C55" s="3">
        <v>7583</v>
      </c>
      <c r="D55" s="3">
        <v>1675</v>
      </c>
      <c r="F55" s="3">
        <v>16499</v>
      </c>
    </row>
    <row r="57" spans="1:6" ht="15">
      <c r="A57" s="1" t="s">
        <v>59</v>
      </c>
      <c r="B57" s="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AD51-FD9F-2948-9280-368E858F5A07}">
  <dimension ref="A1:F10"/>
  <sheetViews>
    <sheetView zoomScale="202" zoomScaleNormal="202" workbookViewId="0">
      <selection activeCell="C17" sqref="C17"/>
    </sheetView>
  </sheetViews>
  <sheetFormatPr baseColWidth="10" defaultRowHeight="13"/>
  <sheetData>
    <row r="1" spans="1:6">
      <c r="A1" s="2" t="s">
        <v>22</v>
      </c>
      <c r="B1" s="3">
        <v>2018</v>
      </c>
      <c r="C1" s="3">
        <v>2019</v>
      </c>
      <c r="D1" s="3">
        <v>2020</v>
      </c>
      <c r="E1" s="2" t="s">
        <v>6</v>
      </c>
    </row>
    <row r="2" spans="1:6">
      <c r="A2" s="4" t="s">
        <v>24</v>
      </c>
      <c r="B2" s="5">
        <v>1908</v>
      </c>
      <c r="C2" s="5">
        <v>1997</v>
      </c>
      <c r="D2" s="5">
        <v>371</v>
      </c>
      <c r="F2" s="3">
        <v>4276</v>
      </c>
    </row>
    <row r="3" spans="1:6">
      <c r="A3" s="4" t="s">
        <v>25</v>
      </c>
      <c r="B3" s="5">
        <v>135</v>
      </c>
      <c r="C3" s="5">
        <v>154</v>
      </c>
      <c r="D3" s="5">
        <v>31</v>
      </c>
      <c r="F3" s="3">
        <v>320</v>
      </c>
    </row>
    <row r="4" spans="1:6">
      <c r="A4" s="4" t="s">
        <v>26</v>
      </c>
      <c r="B4" s="5">
        <v>1813</v>
      </c>
      <c r="C4" s="5">
        <v>2040</v>
      </c>
      <c r="D4" s="5">
        <v>450</v>
      </c>
      <c r="F4" s="3">
        <v>4303</v>
      </c>
    </row>
    <row r="5" spans="1:6">
      <c r="A5" s="4" t="s">
        <v>27</v>
      </c>
      <c r="B5" s="5">
        <v>176</v>
      </c>
      <c r="C5" s="5">
        <v>208</v>
      </c>
      <c r="D5" s="5">
        <v>46</v>
      </c>
      <c r="F5" s="3">
        <v>430</v>
      </c>
    </row>
    <row r="6" spans="1:6">
      <c r="A6" s="4" t="s">
        <v>28</v>
      </c>
      <c r="B6" s="5">
        <v>37</v>
      </c>
      <c r="C6" s="5">
        <v>58</v>
      </c>
      <c r="D6" s="5">
        <v>5</v>
      </c>
      <c r="F6" s="3">
        <v>100</v>
      </c>
    </row>
    <row r="7" spans="1:6">
      <c r="A7" s="4" t="s">
        <v>20</v>
      </c>
      <c r="B7" s="5">
        <v>33</v>
      </c>
      <c r="C7" s="5">
        <v>33</v>
      </c>
      <c r="D7" s="5">
        <v>4</v>
      </c>
      <c r="F7" s="3">
        <v>70</v>
      </c>
    </row>
    <row r="8" spans="1:6">
      <c r="A8" s="4" t="s">
        <v>30</v>
      </c>
      <c r="B8" s="5">
        <v>3139</v>
      </c>
      <c r="C8" s="5">
        <v>3091</v>
      </c>
      <c r="D8" s="5">
        <v>768</v>
      </c>
      <c r="F8" s="3">
        <v>6998</v>
      </c>
    </row>
    <row r="9" spans="1:6">
      <c r="A9" s="4" t="s">
        <v>14</v>
      </c>
      <c r="C9" s="5">
        <v>2</v>
      </c>
      <c r="F9" s="3">
        <v>2</v>
      </c>
    </row>
    <row r="10" spans="1:6">
      <c r="A10" s="2" t="s">
        <v>6</v>
      </c>
      <c r="B10" s="3">
        <v>7241</v>
      </c>
      <c r="C10" s="3">
        <v>7583</v>
      </c>
      <c r="D10" s="3">
        <v>1675</v>
      </c>
      <c r="F10" s="3">
        <v>16499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5F17-F6EC-054C-9B28-06BE9B7B2AA8}">
  <dimension ref="A3:J22"/>
  <sheetViews>
    <sheetView tabSelected="1" zoomScale="229" zoomScaleNormal="229" workbookViewId="0">
      <selection activeCell="E20" sqref="E20"/>
    </sheetView>
  </sheetViews>
  <sheetFormatPr baseColWidth="10" defaultRowHeight="13"/>
  <cols>
    <col min="1" max="1" width="22.1640625" bestFit="1" customWidth="1"/>
    <col min="2" max="4" width="11.33203125" bestFit="1" customWidth="1"/>
  </cols>
  <sheetData>
    <row r="3" spans="1:10">
      <c r="A3" s="7" t="s">
        <v>61</v>
      </c>
      <c r="B3" t="s">
        <v>62</v>
      </c>
      <c r="C3" t="s">
        <v>63</v>
      </c>
      <c r="D3" t="s">
        <v>64</v>
      </c>
    </row>
    <row r="4" spans="1:10">
      <c r="A4" s="8" t="s">
        <v>24</v>
      </c>
      <c r="B4" s="6">
        <v>1908</v>
      </c>
      <c r="C4" s="6">
        <v>1997</v>
      </c>
      <c r="D4" s="6">
        <v>371</v>
      </c>
    </row>
    <row r="5" spans="1:10">
      <c r="A5" s="8" t="s">
        <v>25</v>
      </c>
      <c r="B5" s="6">
        <v>135</v>
      </c>
      <c r="C5" s="6">
        <v>154</v>
      </c>
      <c r="D5" s="6">
        <v>31</v>
      </c>
    </row>
    <row r="6" spans="1:10">
      <c r="A6" s="8" t="s">
        <v>26</v>
      </c>
      <c r="B6" s="6">
        <v>1813</v>
      </c>
      <c r="C6" s="6">
        <v>2040</v>
      </c>
      <c r="D6" s="6">
        <v>450</v>
      </c>
    </row>
    <row r="7" spans="1:10">
      <c r="A7" s="8" t="s">
        <v>27</v>
      </c>
      <c r="B7" s="6">
        <v>176</v>
      </c>
      <c r="C7" s="6">
        <v>208</v>
      </c>
      <c r="D7" s="6">
        <v>46</v>
      </c>
    </row>
    <row r="8" spans="1:10">
      <c r="A8" s="8" t="s">
        <v>6</v>
      </c>
      <c r="B8" s="6">
        <v>7241</v>
      </c>
      <c r="C8" s="6">
        <v>7583</v>
      </c>
      <c r="D8" s="6">
        <v>1675</v>
      </c>
    </row>
    <row r="9" spans="1:10">
      <c r="A9" s="8" t="s">
        <v>14</v>
      </c>
      <c r="B9" s="6"/>
      <c r="C9" s="6">
        <v>2</v>
      </c>
      <c r="D9" s="6"/>
    </row>
    <row r="10" spans="1:10">
      <c r="A10" s="8" t="s">
        <v>28</v>
      </c>
      <c r="B10" s="6">
        <v>37</v>
      </c>
      <c r="C10" s="6">
        <v>58</v>
      </c>
      <c r="D10" s="6">
        <v>5</v>
      </c>
    </row>
    <row r="11" spans="1:10">
      <c r="A11" s="8" t="s">
        <v>20</v>
      </c>
      <c r="B11" s="6">
        <v>33</v>
      </c>
      <c r="C11" s="6">
        <v>33</v>
      </c>
      <c r="D11" s="6">
        <v>4</v>
      </c>
    </row>
    <row r="12" spans="1:10">
      <c r="A12" s="8" t="s">
        <v>30</v>
      </c>
      <c r="B12" s="6">
        <v>3139</v>
      </c>
      <c r="C12" s="6">
        <v>3091</v>
      </c>
      <c r="D12" s="6">
        <v>768</v>
      </c>
    </row>
    <row r="13" spans="1:10">
      <c r="A13" s="8" t="s">
        <v>6</v>
      </c>
      <c r="B13" s="6">
        <v>14482</v>
      </c>
      <c r="C13" s="6">
        <v>15166</v>
      </c>
      <c r="D13" s="6">
        <v>3350</v>
      </c>
    </row>
    <row r="16" spans="1:10">
      <c r="A16" s="9"/>
      <c r="B16" s="10">
        <v>2018</v>
      </c>
      <c r="C16" s="10">
        <v>2019</v>
      </c>
      <c r="E16" t="s">
        <v>68</v>
      </c>
      <c r="F16" t="s">
        <v>69</v>
      </c>
      <c r="G16" s="8" t="s">
        <v>70</v>
      </c>
      <c r="H16">
        <v>2018</v>
      </c>
      <c r="I16">
        <v>2019</v>
      </c>
      <c r="J16" s="8" t="s">
        <v>71</v>
      </c>
    </row>
    <row r="17" spans="1:10">
      <c r="A17" s="9" t="s">
        <v>65</v>
      </c>
      <c r="B17" s="10">
        <v>3139</v>
      </c>
      <c r="C17" s="10">
        <v>3091</v>
      </c>
      <c r="E17">
        <f>(3091-3139)/3139</f>
        <v>-1.5291494106403312E-2</v>
      </c>
      <c r="F17">
        <v>-1.5</v>
      </c>
      <c r="H17">
        <f>(3139/6860)*100</f>
        <v>45.758017492711375</v>
      </c>
      <c r="I17">
        <f>(3091/7128)*100</f>
        <v>43.364197530864196</v>
      </c>
      <c r="J17">
        <v>82</v>
      </c>
    </row>
    <row r="18" spans="1:10">
      <c r="A18" s="9" t="s">
        <v>66</v>
      </c>
      <c r="B18" s="10">
        <v>1813</v>
      </c>
      <c r="C18" s="10">
        <v>2040</v>
      </c>
      <c r="E18">
        <f>(2040-1813)/1813</f>
        <v>0.12520683949255379</v>
      </c>
      <c r="F18">
        <v>12.5</v>
      </c>
      <c r="H18">
        <f>(1813/6860)*100</f>
        <v>26.428571428571431</v>
      </c>
      <c r="I18">
        <f>(2040/7128)*100</f>
        <v>28.619528619528616</v>
      </c>
      <c r="J18">
        <v>12</v>
      </c>
    </row>
    <row r="19" spans="1:10">
      <c r="A19" s="9" t="s">
        <v>67</v>
      </c>
      <c r="B19" s="10">
        <v>1908</v>
      </c>
      <c r="C19" s="10">
        <v>1997</v>
      </c>
      <c r="E19">
        <f>(1997-1908)/1908</f>
        <v>4.6645702306079666E-2</v>
      </c>
      <c r="F19">
        <v>4.7</v>
      </c>
      <c r="H19">
        <f>(1908/6860)*100</f>
        <v>27.813411078717198</v>
      </c>
      <c r="I19">
        <f>(1997/7128)*100</f>
        <v>28.016273849607181</v>
      </c>
      <c r="J19">
        <v>3</v>
      </c>
    </row>
    <row r="20" spans="1:10">
      <c r="A20" s="10"/>
      <c r="B20" s="10">
        <f>SUM(B17:B19)</f>
        <v>6860</v>
      </c>
      <c r="C20" s="10">
        <f>SUM(C17:C19)</f>
        <v>7128</v>
      </c>
    </row>
    <row r="21" spans="1:10">
      <c r="A21" s="8"/>
    </row>
    <row r="22" spans="1:10">
      <c r="A22" s="8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="178" zoomScaleNormal="178" workbookViewId="0">
      <selection activeCell="D29" sqref="D29"/>
    </sheetView>
  </sheetViews>
  <sheetFormatPr baseColWidth="10" defaultColWidth="8.83203125" defaultRowHeight="13"/>
  <sheetData>
    <row r="1" spans="1:6">
      <c r="A1" s="2" t="s">
        <v>5</v>
      </c>
      <c r="B1" s="3">
        <v>2018</v>
      </c>
      <c r="C1" s="3">
        <v>2019</v>
      </c>
      <c r="D1" s="3">
        <v>2020</v>
      </c>
      <c r="E1" s="2" t="s">
        <v>6</v>
      </c>
    </row>
    <row r="2" spans="1:6">
      <c r="A2" s="4" t="s">
        <v>7</v>
      </c>
      <c r="B2" s="5">
        <v>913</v>
      </c>
      <c r="C2" s="5">
        <v>998</v>
      </c>
      <c r="D2" s="5">
        <v>252</v>
      </c>
      <c r="F2" s="3">
        <v>2163</v>
      </c>
    </row>
    <row r="3" spans="1:6">
      <c r="A3" s="4" t="s">
        <v>8</v>
      </c>
      <c r="B3" s="5">
        <v>3849</v>
      </c>
      <c r="C3" s="5">
        <v>3976</v>
      </c>
      <c r="D3" s="5">
        <v>823</v>
      </c>
      <c r="F3" s="3">
        <v>8648</v>
      </c>
    </row>
    <row r="4" spans="1:6">
      <c r="A4" s="4" t="s">
        <v>9</v>
      </c>
      <c r="B4" s="5">
        <v>1619</v>
      </c>
      <c r="C4" s="5">
        <v>1703</v>
      </c>
      <c r="D4" s="5">
        <v>358</v>
      </c>
      <c r="F4" s="3">
        <v>3680</v>
      </c>
    </row>
    <row r="5" spans="1:6">
      <c r="A5" s="4" t="s">
        <v>10</v>
      </c>
      <c r="B5" s="5">
        <v>662</v>
      </c>
      <c r="C5" s="5">
        <v>628</v>
      </c>
      <c r="D5" s="5">
        <v>167</v>
      </c>
      <c r="F5" s="3">
        <v>1457</v>
      </c>
    </row>
    <row r="6" spans="1:6">
      <c r="A6" s="4" t="s">
        <v>11</v>
      </c>
      <c r="B6" s="5">
        <v>169</v>
      </c>
      <c r="C6" s="5">
        <v>238</v>
      </c>
      <c r="D6" s="5">
        <v>69</v>
      </c>
      <c r="F6" s="3">
        <v>476</v>
      </c>
    </row>
    <row r="7" spans="1:6">
      <c r="A7" s="4" t="s">
        <v>12</v>
      </c>
      <c r="B7" s="5">
        <v>29</v>
      </c>
      <c r="C7" s="5">
        <v>30</v>
      </c>
      <c r="D7" s="5">
        <v>5</v>
      </c>
      <c r="F7" s="3">
        <v>64</v>
      </c>
    </row>
    <row r="8" spans="1:6">
      <c r="A8" s="4" t="s">
        <v>13</v>
      </c>
      <c r="C8" s="5">
        <v>7</v>
      </c>
      <c r="D8" s="5">
        <v>1</v>
      </c>
      <c r="F8" s="3">
        <v>8</v>
      </c>
    </row>
    <row r="9" spans="1:6">
      <c r="A9" s="4" t="s">
        <v>14</v>
      </c>
      <c r="C9" s="5">
        <v>3</v>
      </c>
      <c r="F9" s="3">
        <v>3</v>
      </c>
    </row>
    <row r="10" spans="1:6">
      <c r="A10" s="2" t="s">
        <v>6</v>
      </c>
      <c r="B10" s="3">
        <v>7241</v>
      </c>
      <c r="C10" s="3">
        <v>7583</v>
      </c>
      <c r="D10" s="3">
        <v>1675</v>
      </c>
      <c r="F10" s="3">
        <v>16499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zoomScale="225" zoomScaleNormal="225" workbookViewId="0">
      <selection activeCell="F20" sqref="F20"/>
    </sheetView>
  </sheetViews>
  <sheetFormatPr baseColWidth="10" defaultColWidth="8.83203125" defaultRowHeight="13"/>
  <sheetData>
    <row r="1" spans="1:6">
      <c r="A1" s="2" t="s">
        <v>16</v>
      </c>
      <c r="B1" s="3">
        <v>2018</v>
      </c>
      <c r="C1" s="3">
        <v>2019</v>
      </c>
      <c r="D1" s="3">
        <v>2020</v>
      </c>
      <c r="E1" s="2" t="s">
        <v>6</v>
      </c>
    </row>
    <row r="2" spans="1:6">
      <c r="A2" s="4" t="s">
        <v>18</v>
      </c>
      <c r="B2" s="5">
        <v>550</v>
      </c>
      <c r="C2" s="5">
        <v>525</v>
      </c>
      <c r="D2" s="5">
        <v>98</v>
      </c>
      <c r="F2" s="3">
        <v>1173</v>
      </c>
    </row>
    <row r="3" spans="1:6">
      <c r="A3" s="4" t="s">
        <v>19</v>
      </c>
      <c r="B3" s="5">
        <v>6676</v>
      </c>
      <c r="C3" s="5">
        <v>7042</v>
      </c>
      <c r="D3" s="5">
        <v>1576</v>
      </c>
      <c r="F3" s="3">
        <v>15294</v>
      </c>
    </row>
    <row r="4" spans="1:6">
      <c r="A4" s="4" t="s">
        <v>20</v>
      </c>
      <c r="B4" s="5">
        <v>15</v>
      </c>
      <c r="C4" s="5">
        <v>16</v>
      </c>
      <c r="D4" s="5">
        <v>1</v>
      </c>
      <c r="F4" s="3">
        <v>32</v>
      </c>
    </row>
    <row r="5" spans="1:6">
      <c r="A5" s="2" t="s">
        <v>6</v>
      </c>
      <c r="B5" s="3">
        <v>7241</v>
      </c>
      <c r="C5" s="3">
        <v>7583</v>
      </c>
      <c r="D5" s="3">
        <v>1675</v>
      </c>
      <c r="F5" s="3">
        <v>16499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DFCF-AB8B-B141-9EE4-C827914BE074}">
  <dimension ref="A1:F6"/>
  <sheetViews>
    <sheetView zoomScale="239" zoomScaleNormal="239" workbookViewId="0">
      <selection activeCell="D15" sqref="D15"/>
    </sheetView>
  </sheetViews>
  <sheetFormatPr baseColWidth="10" defaultRowHeight="13"/>
  <sheetData>
    <row r="1" spans="1:6">
      <c r="A1" s="2" t="s">
        <v>33</v>
      </c>
      <c r="B1" s="3">
        <v>2018</v>
      </c>
      <c r="C1" s="3">
        <v>2019</v>
      </c>
      <c r="D1" s="3">
        <v>2020</v>
      </c>
      <c r="E1" s="2" t="s">
        <v>6</v>
      </c>
    </row>
    <row r="2" spans="1:6">
      <c r="A2" s="4" t="s">
        <v>35</v>
      </c>
      <c r="B2" s="5">
        <v>2880</v>
      </c>
      <c r="C2" s="5">
        <v>2841</v>
      </c>
      <c r="D2" s="5">
        <v>558</v>
      </c>
      <c r="F2" s="3">
        <v>6279</v>
      </c>
    </row>
    <row r="3" spans="1:6">
      <c r="A3" s="4" t="s">
        <v>36</v>
      </c>
      <c r="B3" s="5">
        <v>4086</v>
      </c>
      <c r="C3" s="5">
        <v>4438</v>
      </c>
      <c r="D3" s="5">
        <v>1045</v>
      </c>
      <c r="F3" s="3">
        <v>9569</v>
      </c>
    </row>
    <row r="4" spans="1:6">
      <c r="A4" s="4" t="s">
        <v>37</v>
      </c>
      <c r="B4" s="5">
        <v>263</v>
      </c>
      <c r="C4" s="5">
        <v>289</v>
      </c>
      <c r="D4" s="5">
        <v>68</v>
      </c>
      <c r="F4" s="3">
        <v>620</v>
      </c>
    </row>
    <row r="5" spans="1:6">
      <c r="A5" s="4" t="s">
        <v>38</v>
      </c>
      <c r="B5" s="5">
        <v>12</v>
      </c>
      <c r="C5" s="5">
        <v>15</v>
      </c>
      <c r="D5" s="5">
        <v>4</v>
      </c>
      <c r="F5" s="3">
        <v>31</v>
      </c>
    </row>
    <row r="6" spans="1:6">
      <c r="A6" s="2" t="s">
        <v>6</v>
      </c>
      <c r="B6" s="3">
        <v>7241</v>
      </c>
      <c r="C6" s="3">
        <v>7583</v>
      </c>
      <c r="D6" s="3">
        <v>1675</v>
      </c>
      <c r="F6" s="3">
        <v>16499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1F60-5998-D44D-87EF-06F1D4B0400D}">
  <dimension ref="A1:F18"/>
  <sheetViews>
    <sheetView zoomScale="234" zoomScaleNormal="234" workbookViewId="0">
      <selection activeCell="A22" sqref="A22"/>
    </sheetView>
  </sheetViews>
  <sheetFormatPr baseColWidth="10" defaultRowHeight="13"/>
  <cols>
    <col min="1" max="1" width="18.5" bestFit="1" customWidth="1"/>
  </cols>
  <sheetData>
    <row r="1" spans="1:6">
      <c r="A1" s="2" t="s">
        <v>40</v>
      </c>
      <c r="B1" s="3">
        <v>2018</v>
      </c>
      <c r="C1" s="3">
        <v>2019</v>
      </c>
      <c r="D1" s="3">
        <v>2020</v>
      </c>
      <c r="E1" s="2" t="s">
        <v>6</v>
      </c>
    </row>
    <row r="2" spans="1:6">
      <c r="A2" s="4" t="s">
        <v>42</v>
      </c>
      <c r="B2" s="5">
        <v>3</v>
      </c>
      <c r="C2" s="5">
        <v>1</v>
      </c>
      <c r="F2" s="3">
        <v>4</v>
      </c>
    </row>
    <row r="3" spans="1:6">
      <c r="A3" s="4" t="s">
        <v>43</v>
      </c>
      <c r="B3" s="5">
        <v>647</v>
      </c>
      <c r="C3" s="5">
        <v>629</v>
      </c>
      <c r="D3" s="5">
        <v>114</v>
      </c>
      <c r="F3" s="3">
        <v>1390</v>
      </c>
    </row>
    <row r="4" spans="1:6">
      <c r="A4" s="4" t="s">
        <v>44</v>
      </c>
      <c r="B4" s="5">
        <v>1754</v>
      </c>
      <c r="C4" s="5">
        <v>1894</v>
      </c>
      <c r="D4" s="5">
        <v>427</v>
      </c>
      <c r="F4" s="3">
        <v>4075</v>
      </c>
    </row>
    <row r="5" spans="1:6">
      <c r="A5" s="4" t="s">
        <v>45</v>
      </c>
      <c r="B5" s="5">
        <v>1</v>
      </c>
      <c r="F5" s="3">
        <v>1</v>
      </c>
    </row>
    <row r="6" spans="1:6">
      <c r="A6" s="4" t="s">
        <v>46</v>
      </c>
      <c r="B6" s="5">
        <v>9</v>
      </c>
      <c r="C6" s="5">
        <v>13</v>
      </c>
      <c r="F6" s="3">
        <v>22</v>
      </c>
    </row>
    <row r="7" spans="1:6">
      <c r="A7" s="4" t="s">
        <v>47</v>
      </c>
      <c r="B7" s="5">
        <v>3175</v>
      </c>
      <c r="C7" s="5">
        <v>2975</v>
      </c>
      <c r="D7" s="5">
        <v>509</v>
      </c>
      <c r="F7" s="3">
        <v>6659</v>
      </c>
    </row>
    <row r="8" spans="1:6">
      <c r="A8" s="4" t="s">
        <v>48</v>
      </c>
      <c r="C8" s="5">
        <v>2</v>
      </c>
      <c r="F8" s="3">
        <v>2</v>
      </c>
    </row>
    <row r="9" spans="1:6">
      <c r="A9" s="4" t="s">
        <v>49</v>
      </c>
      <c r="B9" s="5">
        <v>26</v>
      </c>
      <c r="C9" s="5">
        <v>40</v>
      </c>
      <c r="D9" s="5">
        <v>8</v>
      </c>
      <c r="F9" s="3">
        <v>74</v>
      </c>
    </row>
    <row r="10" spans="1:6">
      <c r="A10" s="4" t="s">
        <v>50</v>
      </c>
      <c r="B10" s="5">
        <v>369</v>
      </c>
      <c r="C10" s="5">
        <v>1125</v>
      </c>
      <c r="D10" s="5">
        <v>503</v>
      </c>
      <c r="F10" s="3">
        <v>1997</v>
      </c>
    </row>
    <row r="11" spans="1:6">
      <c r="A11" s="4" t="s">
        <v>51</v>
      </c>
      <c r="B11" s="5">
        <v>37</v>
      </c>
      <c r="C11" s="5">
        <v>70</v>
      </c>
      <c r="D11" s="5">
        <v>51</v>
      </c>
      <c r="F11" s="3">
        <v>158</v>
      </c>
    </row>
    <row r="12" spans="1:6">
      <c r="A12" s="4" t="s">
        <v>52</v>
      </c>
      <c r="B12" s="5">
        <v>1183</v>
      </c>
      <c r="C12" s="5">
        <v>786</v>
      </c>
      <c r="D12" s="5">
        <v>59</v>
      </c>
      <c r="F12" s="3">
        <v>2028</v>
      </c>
    </row>
    <row r="13" spans="1:6">
      <c r="A13" s="4" t="s">
        <v>53</v>
      </c>
      <c r="B13" s="5">
        <v>1</v>
      </c>
      <c r="D13" s="5">
        <v>1</v>
      </c>
      <c r="F13" s="3">
        <v>2</v>
      </c>
    </row>
    <row r="14" spans="1:6">
      <c r="A14" s="4" t="s">
        <v>54</v>
      </c>
      <c r="B14" s="5">
        <v>2</v>
      </c>
      <c r="C14" s="5">
        <v>2</v>
      </c>
      <c r="F14" s="3">
        <v>4</v>
      </c>
    </row>
    <row r="15" spans="1:6">
      <c r="A15" s="4" t="s">
        <v>55</v>
      </c>
      <c r="C15" s="5">
        <v>2</v>
      </c>
      <c r="F15" s="3">
        <v>2</v>
      </c>
    </row>
    <row r="16" spans="1:6">
      <c r="A16" s="4" t="s">
        <v>56</v>
      </c>
      <c r="B16" s="5">
        <v>19</v>
      </c>
      <c r="C16" s="5">
        <v>8</v>
      </c>
      <c r="D16" s="5">
        <v>1</v>
      </c>
      <c r="F16" s="3">
        <v>28</v>
      </c>
    </row>
    <row r="17" spans="1:6">
      <c r="A17" s="4" t="s">
        <v>57</v>
      </c>
      <c r="B17" s="5">
        <v>15</v>
      </c>
      <c r="C17" s="5">
        <v>36</v>
      </c>
      <c r="D17" s="5">
        <v>2</v>
      </c>
      <c r="F17" s="3">
        <v>53</v>
      </c>
    </row>
    <row r="18" spans="1:6">
      <c r="A18" s="2" t="s">
        <v>6</v>
      </c>
      <c r="B18" s="3">
        <v>7241</v>
      </c>
      <c r="C18" s="3">
        <v>7583</v>
      </c>
      <c r="D18" s="3">
        <v>1675</v>
      </c>
      <c r="F18" s="3">
        <v>16499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WM FIGURES RAW</vt:lpstr>
      <vt:lpstr>ETHNICITY</vt:lpstr>
      <vt:lpstr>ANALYSIS PIVOT ETHNICITY</vt:lpstr>
      <vt:lpstr>AGE</vt:lpstr>
      <vt:lpstr>GENDER</vt:lpstr>
      <vt:lpstr>CLASS</vt:lpstr>
      <vt:lpstr>DISPOSAL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Microsoft Office User</cp:lastModifiedBy>
  <dcterms:created xsi:type="dcterms:W3CDTF">2021-01-11T12:21:37Z</dcterms:created>
  <dcterms:modified xsi:type="dcterms:W3CDTF">2021-02-03T09:29:18Z</dcterms:modified>
</cp:coreProperties>
</file>