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ist\Documents\Studium\Fun\RTX 5090\"/>
    </mc:Choice>
  </mc:AlternateContent>
  <xr:revisionPtr revIDLastSave="0" documentId="13_ncr:1_{63F07D0A-83A3-489C-92BF-24E402BABCD5}" xr6:coauthVersionLast="47" xr6:coauthVersionMax="47" xr10:uidLastSave="{00000000-0000-0000-0000-000000000000}"/>
  <bookViews>
    <workbookView xWindow="-108" yWindow="-108" windowWidth="23256" windowHeight="12456" xr2:uid="{C81F28D4-A634-4301-9D20-5E5134ED19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9" i="1" l="1"/>
  <c r="K161" i="1"/>
  <c r="N161" i="1"/>
  <c r="G151" i="1"/>
  <c r="K151" i="1"/>
  <c r="N151" i="1"/>
  <c r="D151" i="1"/>
  <c r="G141" i="1"/>
  <c r="K141" i="1"/>
  <c r="D141" i="1"/>
  <c r="G131" i="1"/>
  <c r="K131" i="1"/>
  <c r="D131" i="1"/>
  <c r="D121" i="1"/>
  <c r="G121" i="1"/>
  <c r="K121" i="1"/>
  <c r="G111" i="1"/>
  <c r="K111" i="1"/>
  <c r="D111" i="1"/>
  <c r="O90" i="1"/>
  <c r="R90" i="1"/>
  <c r="S80" i="1"/>
  <c r="R80" i="1"/>
  <c r="P80" i="1"/>
  <c r="O80" i="1"/>
  <c r="N80" i="1"/>
  <c r="M80" i="1"/>
  <c r="L80" i="1"/>
  <c r="K80" i="1"/>
  <c r="J80" i="1"/>
  <c r="H80" i="1"/>
  <c r="E70" i="1"/>
  <c r="H70" i="1"/>
  <c r="J70" i="1"/>
  <c r="K70" i="1"/>
  <c r="M70" i="1"/>
  <c r="O70" i="1"/>
  <c r="Q70" i="1"/>
  <c r="R70" i="1"/>
  <c r="T70" i="1"/>
  <c r="Q60" i="1"/>
  <c r="P60" i="1"/>
  <c r="O60" i="1"/>
  <c r="L60" i="1"/>
  <c r="K60" i="1"/>
  <c r="I60" i="1"/>
  <c r="H60" i="1"/>
  <c r="D50" i="1"/>
  <c r="E50" i="1"/>
  <c r="F50" i="1"/>
  <c r="H50" i="1"/>
  <c r="I50" i="1"/>
  <c r="J50" i="1"/>
  <c r="Q40" i="1"/>
  <c r="O40" i="1"/>
  <c r="M40" i="1"/>
  <c r="K40" i="1"/>
  <c r="H40" i="1"/>
  <c r="G40" i="1"/>
  <c r="E40" i="1"/>
  <c r="D40" i="1"/>
  <c r="E30" i="1"/>
  <c r="H30" i="1"/>
  <c r="K30" i="1"/>
  <c r="O30" i="1"/>
  <c r="Q30" i="1"/>
  <c r="Q20" i="1"/>
  <c r="O20" i="1"/>
  <c r="K20" i="1"/>
  <c r="J20" i="1"/>
  <c r="H20" i="1"/>
  <c r="G20" i="1"/>
  <c r="E20" i="1"/>
  <c r="D20" i="1"/>
  <c r="E8" i="1"/>
  <c r="F8" i="1"/>
  <c r="G8" i="1"/>
  <c r="H8" i="1"/>
  <c r="I8" i="1"/>
  <c r="J8" i="1"/>
  <c r="K8" i="1"/>
  <c r="D8" i="1"/>
  <c r="E98" i="1" l="1"/>
  <c r="F98" i="1"/>
  <c r="G98" i="1"/>
  <c r="H98" i="1"/>
  <c r="I98" i="1"/>
  <c r="J98" i="1"/>
  <c r="K98" i="1"/>
  <c r="L98" i="1"/>
  <c r="M98" i="1"/>
  <c r="N98" i="1"/>
  <c r="D98" i="1"/>
  <c r="K9" i="1"/>
  <c r="J9" i="1"/>
  <c r="I9" i="1"/>
  <c r="H9" i="1"/>
  <c r="G9" i="1"/>
  <c r="F9" i="1"/>
  <c r="E9" i="1"/>
  <c r="D9" i="1"/>
  <c r="O91" i="1"/>
  <c r="R91" i="1"/>
  <c r="S81" i="1"/>
  <c r="R81" i="1"/>
  <c r="P81" i="1"/>
  <c r="O81" i="1"/>
  <c r="N81" i="1"/>
  <c r="M81" i="1"/>
  <c r="L81" i="1"/>
  <c r="K81" i="1"/>
  <c r="J81" i="1"/>
  <c r="H81" i="1"/>
  <c r="E71" i="1"/>
  <c r="H71" i="1"/>
  <c r="J71" i="1"/>
  <c r="K71" i="1"/>
  <c r="M71" i="1"/>
  <c r="O71" i="1"/>
  <c r="Q71" i="1"/>
  <c r="R71" i="1"/>
  <c r="T71" i="1"/>
  <c r="Q61" i="1"/>
  <c r="P61" i="1"/>
  <c r="O61" i="1"/>
  <c r="L61" i="1"/>
  <c r="K61" i="1"/>
  <c r="I61" i="1"/>
  <c r="H61" i="1"/>
  <c r="J51" i="1"/>
  <c r="I51" i="1"/>
  <c r="H51" i="1"/>
  <c r="F51" i="1"/>
  <c r="E51" i="1"/>
  <c r="D51" i="1"/>
  <c r="D41" i="1"/>
  <c r="E41" i="1"/>
  <c r="G41" i="1"/>
  <c r="H41" i="1"/>
  <c r="K41" i="1"/>
  <c r="M41" i="1"/>
  <c r="O41" i="1"/>
  <c r="Q41" i="1"/>
  <c r="Q31" i="1"/>
  <c r="O31" i="1"/>
  <c r="K31" i="1"/>
  <c r="H31" i="1"/>
  <c r="E31" i="1"/>
  <c r="E21" i="1"/>
  <c r="G21" i="1"/>
  <c r="H21" i="1"/>
  <c r="J21" i="1"/>
  <c r="K21" i="1"/>
  <c r="O21" i="1"/>
  <c r="Q21" i="1"/>
  <c r="D21" i="1"/>
</calcChain>
</file>

<file path=xl/sharedStrings.xml><?xml version="1.0" encoding="utf-8"?>
<sst xmlns="http://schemas.openxmlformats.org/spreadsheetml/2006/main" count="198" uniqueCount="133">
  <si>
    <t>700 Series</t>
  </si>
  <si>
    <t>900 Series</t>
  </si>
  <si>
    <t>20 Series</t>
  </si>
  <si>
    <t>10 Series</t>
  </si>
  <si>
    <t>30 Series</t>
  </si>
  <si>
    <t>40 Series</t>
  </si>
  <si>
    <t>50 Series</t>
  </si>
  <si>
    <t>50 Ti</t>
  </si>
  <si>
    <t>60 Ti</t>
  </si>
  <si>
    <t>70 Ti</t>
  </si>
  <si>
    <t>70 Ti Super</t>
  </si>
  <si>
    <t>70 Super</t>
  </si>
  <si>
    <t>60 Super</t>
  </si>
  <si>
    <t>80 Super</t>
  </si>
  <si>
    <t>80 Ti</t>
  </si>
  <si>
    <t>90 Ti</t>
  </si>
  <si>
    <t>Titans</t>
  </si>
  <si>
    <t>Launch Date</t>
  </si>
  <si>
    <t>GTX Titan</t>
  </si>
  <si>
    <t>3D Mark</t>
  </si>
  <si>
    <t>Inflation</t>
  </si>
  <si>
    <t>Perf/Price</t>
  </si>
  <si>
    <t>Perf/U. Price</t>
  </si>
  <si>
    <t>GTX 780</t>
  </si>
  <si>
    <t>All Data from wikipedia.com</t>
  </si>
  <si>
    <t>and 3Dmark.com</t>
  </si>
  <si>
    <t>Inflation Calc:</t>
  </si>
  <si>
    <t>GTX 770</t>
  </si>
  <si>
    <t>GTX 760</t>
  </si>
  <si>
    <t>Launch Price ($)</t>
  </si>
  <si>
    <t>Used Price (€)</t>
  </si>
  <si>
    <t>Just launchprice is adjusted to</t>
  </si>
  <si>
    <t>inflation</t>
  </si>
  <si>
    <t>Scores are 3D Mark Time Spy</t>
  </si>
  <si>
    <t>Red Numbers are calculated</t>
  </si>
  <si>
    <t>via other benchmarks and</t>
  </si>
  <si>
    <t>closely related hardware</t>
  </si>
  <si>
    <t>because the search in 3DMark</t>
  </si>
  <si>
    <t>is cursed</t>
  </si>
  <si>
    <t>GTX 780 Ti</t>
  </si>
  <si>
    <t>GTX 750</t>
  </si>
  <si>
    <t>GTX 750 Ti</t>
  </si>
  <si>
    <t>Titan Black</t>
  </si>
  <si>
    <t>Titan Z</t>
  </si>
  <si>
    <t>GTX 970</t>
  </si>
  <si>
    <t>GTX 980</t>
  </si>
  <si>
    <t>Titan X</t>
  </si>
  <si>
    <t>GTX 980Ti</t>
  </si>
  <si>
    <t>GTX 960</t>
  </si>
  <si>
    <t>GTX 950</t>
  </si>
  <si>
    <t>No GT 710, GT 720 or GT 740</t>
  </si>
  <si>
    <t>because they are just too bad</t>
  </si>
  <si>
    <t>GTX 730</t>
  </si>
  <si>
    <t>GTX 760 Ti OEM</t>
  </si>
  <si>
    <t>GTX 1080</t>
  </si>
  <si>
    <t xml:space="preserve">GTX 1070 </t>
  </si>
  <si>
    <t>GTX 1060</t>
  </si>
  <si>
    <t>Titan X Pascal</t>
  </si>
  <si>
    <t>GTX 1050</t>
  </si>
  <si>
    <t>GTX 1050 Ti</t>
  </si>
  <si>
    <t>GTX 1080 Ti</t>
  </si>
  <si>
    <t>Titan Xp</t>
  </si>
  <si>
    <t>GT 1030</t>
  </si>
  <si>
    <t>GTX 1070 Ti</t>
  </si>
  <si>
    <t>Titan V</t>
  </si>
  <si>
    <t>16 Series</t>
  </si>
  <si>
    <t>RTX 2080</t>
  </si>
  <si>
    <t>RTX 2080 Ti</t>
  </si>
  <si>
    <t>RTX 2070</t>
  </si>
  <si>
    <t>Titan RTX</t>
  </si>
  <si>
    <t>RTX 2060</t>
  </si>
  <si>
    <t>GTX 1660</t>
  </si>
  <si>
    <t>GTX 1660 Ti</t>
  </si>
  <si>
    <t>GTX 1650</t>
  </si>
  <si>
    <t>RTX 2060 S</t>
  </si>
  <si>
    <t>RTX 2070 S</t>
  </si>
  <si>
    <t>50 Super</t>
  </si>
  <si>
    <t>GTX 1650 S</t>
  </si>
  <si>
    <t>GTX 1660 S</t>
  </si>
  <si>
    <t>RTX 3080</t>
  </si>
  <si>
    <t>RTX 3090</t>
  </si>
  <si>
    <t>RTX 3070</t>
  </si>
  <si>
    <t>RTX 3060 Ti</t>
  </si>
  <si>
    <t>RTX 3060</t>
  </si>
  <si>
    <t>RTX 3080 Ti</t>
  </si>
  <si>
    <t>RTX 3070 Ti</t>
  </si>
  <si>
    <t>RTX 3050</t>
  </si>
  <si>
    <t>RTX 3090 Ti</t>
  </si>
  <si>
    <t>GTX 1630</t>
  </si>
  <si>
    <t>90 D</t>
  </si>
  <si>
    <t>RTX 4090</t>
  </si>
  <si>
    <t>RTX 4070 Ti</t>
  </si>
  <si>
    <t>RTX 4070</t>
  </si>
  <si>
    <t>RTX 4060 Ti</t>
  </si>
  <si>
    <t>RTX 4060</t>
  </si>
  <si>
    <t>RTX 4090 D</t>
  </si>
  <si>
    <t>RTX 4070 S</t>
  </si>
  <si>
    <t>RTX 4070 TS</t>
  </si>
  <si>
    <t>RTX 4080 S</t>
  </si>
  <si>
    <t>RTX 5090</t>
  </si>
  <si>
    <t>http://www.3dcenter.org/news/geforce-rtx-5090-liegt-3dmark-tests-um-31-53-vor-der-geforce-rtx-4090</t>
  </si>
  <si>
    <t>TDP (W)</t>
  </si>
  <si>
    <t>GTX 760 Ti = GTX 670</t>
  </si>
  <si>
    <t>RTX 2080 S</t>
  </si>
  <si>
    <t>RTX 5070</t>
  </si>
  <si>
    <t>RTX 5070 Ti</t>
  </si>
  <si>
    <t>RTX 5080</t>
  </si>
  <si>
    <t>TBD</t>
  </si>
  <si>
    <t>ebay price from 26.01.2025</t>
  </si>
  <si>
    <t>RTX 4080</t>
  </si>
  <si>
    <t>-</t>
  </si>
  <si>
    <t>https://www.in2013dollars.com/</t>
  </si>
  <si>
    <t>Reference</t>
  </si>
  <si>
    <t>x Value</t>
  </si>
  <si>
    <t>y Value</t>
  </si>
  <si>
    <t>a</t>
  </si>
  <si>
    <t>b</t>
  </si>
  <si>
    <t>c</t>
  </si>
  <si>
    <t>f(x)=a*x^b+c</t>
  </si>
  <si>
    <t>700-900</t>
  </si>
  <si>
    <t>900-10</t>
  </si>
  <si>
    <t>10-20_</t>
  </si>
  <si>
    <t>20-30</t>
  </si>
  <si>
    <t>30-40</t>
  </si>
  <si>
    <t>40-50</t>
  </si>
  <si>
    <t>60 Tier</t>
  </si>
  <si>
    <t>70 Tier</t>
  </si>
  <si>
    <t>80 Tier</t>
  </si>
  <si>
    <t>90 Tier</t>
  </si>
  <si>
    <t>Generation over Generation</t>
  </si>
  <si>
    <t>RTX 5090 D</t>
  </si>
  <si>
    <t>3D Mark value for 5090:</t>
  </si>
  <si>
    <t>Average, 1 GPU, GPU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</si>
</sst>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5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3D-Mark Performance</a:t>
            </a:r>
            <a:r>
              <a:rPr lang="de-DE" baseline="0"/>
              <a:t> to Launchprice ($) over time (Inflation adjusted)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Titans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Sheet1!$D$2:$K$2</c:f>
              <c:numCache>
                <c:formatCode>d\-mmm\-yy</c:formatCode>
                <c:ptCount val="8"/>
                <c:pt idx="0">
                  <c:v>41326</c:v>
                </c:pt>
                <c:pt idx="1">
                  <c:v>41688</c:v>
                </c:pt>
                <c:pt idx="2">
                  <c:v>41787</c:v>
                </c:pt>
                <c:pt idx="3">
                  <c:v>42080</c:v>
                </c:pt>
                <c:pt idx="4">
                  <c:v>42584</c:v>
                </c:pt>
                <c:pt idx="5">
                  <c:v>42831</c:v>
                </c:pt>
                <c:pt idx="6">
                  <c:v>43076</c:v>
                </c:pt>
                <c:pt idx="7">
                  <c:v>43452</c:v>
                </c:pt>
              </c:numCache>
            </c:numRef>
          </c:xVal>
          <c:yVal>
            <c:numRef>
              <c:f>Sheet1!$D$8:$K$8</c:f>
              <c:numCache>
                <c:formatCode>General</c:formatCode>
                <c:ptCount val="8"/>
                <c:pt idx="0">
                  <c:v>2.1347273199125048</c:v>
                </c:pt>
                <c:pt idx="1">
                  <c:v>2.3508356841690174</c:v>
                </c:pt>
                <c:pt idx="2">
                  <c:v>0.62777201361349877</c:v>
                </c:pt>
                <c:pt idx="3">
                  <c:v>4.0638415525769087</c:v>
                </c:pt>
                <c:pt idx="4">
                  <c:v>6.2447476826379402</c:v>
                </c:pt>
                <c:pt idx="5">
                  <c:v>6.6108212264491923</c:v>
                </c:pt>
                <c:pt idx="6">
                  <c:v>3.4173139001185131</c:v>
                </c:pt>
                <c:pt idx="7">
                  <c:v>4.7775836970674277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33-441F-91EC-ED8F08C2C0F8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700 Series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Sheet1!$D$14:$Q$14</c:f>
              <c:numCache>
                <c:formatCode>d\-mmm\-yy</c:formatCode>
                <c:ptCount val="14"/>
                <c:pt idx="0">
                  <c:v>41808</c:v>
                </c:pt>
                <c:pt idx="1">
                  <c:v>41688</c:v>
                </c:pt>
                <c:pt idx="3">
                  <c:v>41688</c:v>
                </c:pt>
                <c:pt idx="4">
                  <c:v>41450</c:v>
                </c:pt>
                <c:pt idx="6">
                  <c:v>41544</c:v>
                </c:pt>
                <c:pt idx="7">
                  <c:v>41424</c:v>
                </c:pt>
                <c:pt idx="11">
                  <c:v>41417</c:v>
                </c:pt>
                <c:pt idx="13">
                  <c:v>41585</c:v>
                </c:pt>
              </c:numCache>
            </c:numRef>
          </c:xVal>
          <c:yVal>
            <c:numRef>
              <c:f>Sheet1!$D$20:$Q$20</c:f>
              <c:numCache>
                <c:formatCode>General</c:formatCode>
                <c:ptCount val="14"/>
                <c:pt idx="0">
                  <c:v>2.9433323079143356</c:v>
                </c:pt>
                <c:pt idx="1">
                  <c:v>6.6750372516243219</c:v>
                </c:pt>
                <c:pt idx="3">
                  <c:v>6.423461138060115</c:v>
                </c:pt>
                <c:pt idx="4">
                  <c:v>4.9650453666517915</c:v>
                </c:pt>
                <c:pt idx="6">
                  <c:v>4.5361080143688834</c:v>
                </c:pt>
                <c:pt idx="7">
                  <c:v>3.9784646802190653</c:v>
                </c:pt>
                <c:pt idx="11">
                  <c:v>3.2072133767049018</c:v>
                </c:pt>
                <c:pt idx="13">
                  <c:v>3.5733587664918134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33-441F-91EC-ED8F08C2C0F8}"/>
            </c:ext>
          </c:extLst>
        </c:ser>
        <c:ser>
          <c:idx val="2"/>
          <c:order val="2"/>
          <c:tx>
            <c:strRef>
              <c:f>Sheet1!$C$23</c:f>
              <c:strCache>
                <c:ptCount val="1"/>
                <c:pt idx="0">
                  <c:v>900 Series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Sheet1!$E$24:$Q$24</c:f>
              <c:numCache>
                <c:formatCode>General</c:formatCode>
                <c:ptCount val="13"/>
                <c:pt idx="0" formatCode="d\-mmm\-yy">
                  <c:v>42236</c:v>
                </c:pt>
                <c:pt idx="3" formatCode="d\-mmm\-yy">
                  <c:v>42026</c:v>
                </c:pt>
                <c:pt idx="6" formatCode="d\-mmm\-yy">
                  <c:v>41900</c:v>
                </c:pt>
                <c:pt idx="10" formatCode="d\-mmm\-yy">
                  <c:v>41900</c:v>
                </c:pt>
                <c:pt idx="12" formatCode="d\-mmm\-yy">
                  <c:v>42156</c:v>
                </c:pt>
              </c:numCache>
            </c:numRef>
          </c:xVal>
          <c:yVal>
            <c:numRef>
              <c:f>Sheet1!$E$30:$Q$30</c:f>
              <c:numCache>
                <c:formatCode>General</c:formatCode>
                <c:ptCount val="13"/>
                <c:pt idx="0">
                  <c:v>8.9880996238506299</c:v>
                </c:pt>
                <c:pt idx="3">
                  <c:v>8.6796252213304452</c:v>
                </c:pt>
                <c:pt idx="6">
                  <c:v>8.3306202960721603</c:v>
                </c:pt>
                <c:pt idx="10">
                  <c:v>5.9596123546780913</c:v>
                </c:pt>
                <c:pt idx="12">
                  <c:v>6.6986157505527606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33-441F-91EC-ED8F08C2C0F8}"/>
            </c:ext>
          </c:extLst>
        </c:ser>
        <c:ser>
          <c:idx val="3"/>
          <c:order val="3"/>
          <c:tx>
            <c:strRef>
              <c:f>Sheet1!$C$33</c:f>
              <c:strCache>
                <c:ptCount val="1"/>
                <c:pt idx="0">
                  <c:v>10 Series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Sheet1!$D$34:$Q$34</c:f>
              <c:numCache>
                <c:formatCode>d\-mmm\-yy</c:formatCode>
                <c:ptCount val="14"/>
                <c:pt idx="0">
                  <c:v>42872</c:v>
                </c:pt>
                <c:pt idx="1">
                  <c:v>42668</c:v>
                </c:pt>
                <c:pt idx="3">
                  <c:v>42668</c:v>
                </c:pt>
                <c:pt idx="4">
                  <c:v>42570</c:v>
                </c:pt>
                <c:pt idx="7">
                  <c:v>42531</c:v>
                </c:pt>
                <c:pt idx="9">
                  <c:v>43041</c:v>
                </c:pt>
                <c:pt idx="11">
                  <c:v>42517</c:v>
                </c:pt>
                <c:pt idx="13">
                  <c:v>42799</c:v>
                </c:pt>
              </c:numCache>
            </c:numRef>
          </c:xVal>
          <c:yVal>
            <c:numRef>
              <c:f>Sheet1!$D$40:$Q$40</c:f>
              <c:numCache>
                <c:formatCode>General</c:formatCode>
                <c:ptCount val="14"/>
                <c:pt idx="0">
                  <c:v>13.653083368225795</c:v>
                </c:pt>
                <c:pt idx="1">
                  <c:v>12.083580423483447</c:v>
                </c:pt>
                <c:pt idx="3">
                  <c:v>12.867576661104577</c:v>
                </c:pt>
                <c:pt idx="4">
                  <c:v>12.833081374929375</c:v>
                </c:pt>
                <c:pt idx="7">
                  <c:v>12.19338463236253</c:v>
                </c:pt>
                <c:pt idx="9">
                  <c:v>11.829470204403004</c:v>
                </c:pt>
                <c:pt idx="11">
                  <c:v>9.6028234636942447</c:v>
                </c:pt>
                <c:pt idx="13">
                  <c:v>11.060712925445795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33-441F-91EC-ED8F08C2C0F8}"/>
            </c:ext>
          </c:extLst>
        </c:ser>
        <c:ser>
          <c:idx val="4"/>
          <c:order val="4"/>
          <c:tx>
            <c:strRef>
              <c:f>Sheet1!$C$43</c:f>
              <c:strCache>
                <c:ptCount val="1"/>
                <c:pt idx="0">
                  <c:v>16 Series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Sheet1!$D$44:$J$44</c:f>
              <c:numCache>
                <c:formatCode>d\-mmm\-yy</c:formatCode>
                <c:ptCount val="7"/>
                <c:pt idx="0">
                  <c:v>44740</c:v>
                </c:pt>
                <c:pt idx="1">
                  <c:v>43578</c:v>
                </c:pt>
                <c:pt idx="2">
                  <c:v>43791</c:v>
                </c:pt>
                <c:pt idx="4">
                  <c:v>43538</c:v>
                </c:pt>
                <c:pt idx="5">
                  <c:v>43758</c:v>
                </c:pt>
                <c:pt idx="6">
                  <c:v>43517</c:v>
                </c:pt>
              </c:numCache>
            </c:numRef>
          </c:xVal>
          <c:yVal>
            <c:numRef>
              <c:f>Sheet1!$D$50:$J$50</c:f>
              <c:numCache>
                <c:formatCode>General</c:formatCode>
                <c:ptCount val="7"/>
                <c:pt idx="0">
                  <c:v>9.7855747580633121</c:v>
                </c:pt>
                <c:pt idx="1">
                  <c:v>19.386703852604512</c:v>
                </c:pt>
                <c:pt idx="2">
                  <c:v>23.919240086506647</c:v>
                </c:pt>
                <c:pt idx="4">
                  <c:v>20.140148804074634</c:v>
                </c:pt>
                <c:pt idx="5">
                  <c:v>21.39720304704095</c:v>
                </c:pt>
                <c:pt idx="6">
                  <c:v>18.427787721873091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33-441F-91EC-ED8F08C2C0F8}"/>
            </c:ext>
          </c:extLst>
        </c:ser>
        <c:ser>
          <c:idx val="5"/>
          <c:order val="5"/>
          <c:tx>
            <c:strRef>
              <c:f>Sheet1!$C$53</c:f>
              <c:strCache>
                <c:ptCount val="1"/>
                <c:pt idx="0">
                  <c:v>20 Series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Sheet1!$H$54:$Q$54</c:f>
              <c:numCache>
                <c:formatCode>d\-mmm\-yy</c:formatCode>
                <c:ptCount val="10"/>
                <c:pt idx="0">
                  <c:v>43480</c:v>
                </c:pt>
                <c:pt idx="1">
                  <c:v>43655</c:v>
                </c:pt>
                <c:pt idx="3">
                  <c:v>43390</c:v>
                </c:pt>
                <c:pt idx="4">
                  <c:v>43655</c:v>
                </c:pt>
                <c:pt idx="7">
                  <c:v>43363</c:v>
                </c:pt>
                <c:pt idx="8">
                  <c:v>43669</c:v>
                </c:pt>
                <c:pt idx="9">
                  <c:v>43370</c:v>
                </c:pt>
              </c:numCache>
            </c:numRef>
          </c:xVal>
          <c:yVal>
            <c:numRef>
              <c:f>Sheet1!$H$60:$Q$60</c:f>
              <c:numCache>
                <c:formatCode>General</c:formatCode>
                <c:ptCount val="10"/>
                <c:pt idx="0">
                  <c:v>17.579591519367376</c:v>
                </c:pt>
                <c:pt idx="1">
                  <c:v>17.749923614219835</c:v>
                </c:pt>
                <c:pt idx="3">
                  <c:v>14.502815533949606</c:v>
                </c:pt>
                <c:pt idx="4">
                  <c:v>16.509324846533893</c:v>
                </c:pt>
                <c:pt idx="7">
                  <c:v>12.617246782140839</c:v>
                </c:pt>
                <c:pt idx="8">
                  <c:v>13.467135542240232</c:v>
                </c:pt>
                <c:pt idx="9">
                  <c:v>11.651517781114979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33-441F-91EC-ED8F08C2C0F8}"/>
            </c:ext>
          </c:extLst>
        </c:ser>
        <c:ser>
          <c:idx val="6"/>
          <c:order val="6"/>
          <c:tx>
            <c:strRef>
              <c:f>Sheet1!$C$63</c:f>
              <c:strCache>
                <c:ptCount val="1"/>
                <c:pt idx="0">
                  <c:v>30 Series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Sheet1!$E$64:$T$64</c:f>
              <c:numCache>
                <c:formatCode>General</c:formatCode>
                <c:ptCount val="16"/>
                <c:pt idx="0" formatCode="d\-mmm\-yy">
                  <c:v>44588</c:v>
                </c:pt>
                <c:pt idx="3" formatCode="d\-mmm\-yy">
                  <c:v>44252</c:v>
                </c:pt>
                <c:pt idx="5" formatCode="d\-mmm\-yy">
                  <c:v>44167</c:v>
                </c:pt>
                <c:pt idx="6" formatCode="d\-mmm\-yy">
                  <c:v>44133</c:v>
                </c:pt>
                <c:pt idx="8" formatCode="d\-mmm\-yy">
                  <c:v>44357</c:v>
                </c:pt>
                <c:pt idx="10" formatCode="d\-mmm\-yy">
                  <c:v>44091</c:v>
                </c:pt>
                <c:pt idx="12" formatCode="d\-mmm\-yy">
                  <c:v>44350</c:v>
                </c:pt>
                <c:pt idx="13" formatCode="d\-mmm\-yy">
                  <c:v>44098</c:v>
                </c:pt>
                <c:pt idx="15" formatCode="d\-mmm\-yy">
                  <c:v>44649</c:v>
                </c:pt>
              </c:numCache>
            </c:numRef>
          </c:xVal>
          <c:yVal>
            <c:numRef>
              <c:f>Sheet1!$E$70:$T$70</c:f>
              <c:numCache>
                <c:formatCode>General</c:formatCode>
                <c:ptCount val="16"/>
                <c:pt idx="0">
                  <c:v>23.163872105633217</c:v>
                </c:pt>
                <c:pt idx="3">
                  <c:v>22.816577732554634</c:v>
                </c:pt>
                <c:pt idx="5">
                  <c:v>24.06171242441021</c:v>
                </c:pt>
                <c:pt idx="6">
                  <c:v>22.416491174903523</c:v>
                </c:pt>
                <c:pt idx="8">
                  <c:v>21.311384002959628</c:v>
                </c:pt>
                <c:pt idx="10">
                  <c:v>20.717757249689861</c:v>
                </c:pt>
                <c:pt idx="12">
                  <c:v>14.05323817757464</c:v>
                </c:pt>
                <c:pt idx="13">
                  <c:v>10.886378464764055</c:v>
                </c:pt>
                <c:pt idx="15">
                  <c:v>10.123756240137874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33-441F-91EC-ED8F08C2C0F8}"/>
            </c:ext>
          </c:extLst>
        </c:ser>
        <c:ser>
          <c:idx val="7"/>
          <c:order val="7"/>
          <c:tx>
            <c:strRef>
              <c:f>Sheet1!$C$73</c:f>
              <c:strCache>
                <c:ptCount val="1"/>
                <c:pt idx="0">
                  <c:v>40 Series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Sheet1!$H$74:$S$74</c:f>
              <c:numCache>
                <c:formatCode>General</c:formatCode>
                <c:ptCount val="12"/>
                <c:pt idx="0" formatCode="d\-mmm\-yy">
                  <c:v>45106</c:v>
                </c:pt>
                <c:pt idx="2" formatCode="d\-mmm\-yy">
                  <c:v>45070</c:v>
                </c:pt>
                <c:pt idx="3" formatCode="d\-mmm\-yy">
                  <c:v>45029</c:v>
                </c:pt>
                <c:pt idx="4" formatCode="d\-mmm\-yy">
                  <c:v>45308</c:v>
                </c:pt>
                <c:pt idx="5" formatCode="d\-mmm\-yy">
                  <c:v>44931</c:v>
                </c:pt>
                <c:pt idx="6" formatCode="d\-mmm\-yy">
                  <c:v>45315</c:v>
                </c:pt>
                <c:pt idx="7" formatCode="d\-mmm\-yy">
                  <c:v>44881</c:v>
                </c:pt>
                <c:pt idx="8" formatCode="d\-mmm\-yy">
                  <c:v>45322</c:v>
                </c:pt>
                <c:pt idx="10" formatCode="d\-mmm\-yy">
                  <c:v>44846</c:v>
                </c:pt>
                <c:pt idx="11" formatCode="d\-mmm\-yy">
                  <c:v>45288</c:v>
                </c:pt>
              </c:numCache>
            </c:numRef>
          </c:xVal>
          <c:yVal>
            <c:numRef>
              <c:f>Sheet1!$H$80:$S$80</c:f>
              <c:numCache>
                <c:formatCode>General</c:formatCode>
                <c:ptCount val="12"/>
                <c:pt idx="0">
                  <c:v>34.268182349480568</c:v>
                </c:pt>
                <c:pt idx="2">
                  <c:v>32.65791433594606</c:v>
                </c:pt>
                <c:pt idx="3">
                  <c:v>28.766486978200454</c:v>
                </c:pt>
                <c:pt idx="4">
                  <c:v>34.738868943686654</c:v>
                </c:pt>
                <c:pt idx="5">
                  <c:v>27.526443195914183</c:v>
                </c:pt>
                <c:pt idx="6">
                  <c:v>30.14471377192087</c:v>
                </c:pt>
                <c:pt idx="7">
                  <c:v>21.794249906573974</c:v>
                </c:pt>
                <c:pt idx="8">
                  <c:v>28.188514331357286</c:v>
                </c:pt>
                <c:pt idx="10">
                  <c:v>21.07562590120309</c:v>
                </c:pt>
                <c:pt idx="11">
                  <c:v>18.230321522462862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233-441F-91EC-ED8F08C2C0F8}"/>
            </c:ext>
          </c:extLst>
        </c:ser>
        <c:ser>
          <c:idx val="8"/>
          <c:order val="8"/>
          <c:tx>
            <c:strRef>
              <c:f>Sheet1!$C$83</c:f>
              <c:strCache>
                <c:ptCount val="1"/>
                <c:pt idx="0">
                  <c:v>50 Series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Sheet1!$O$84:$R$84</c:f>
              <c:numCache>
                <c:formatCode>General</c:formatCode>
                <c:ptCount val="4"/>
                <c:pt idx="0" formatCode="d\-mmm\-yy">
                  <c:v>45687</c:v>
                </c:pt>
                <c:pt idx="3" formatCode="d\-mmm\-yy">
                  <c:v>45687</c:v>
                </c:pt>
              </c:numCache>
            </c:numRef>
          </c:xVal>
          <c:yVal>
            <c:numRef>
              <c:f>Sheet1!$O$90:$R$90</c:f>
              <c:numCache>
                <c:formatCode>General</c:formatCode>
                <c:ptCount val="4"/>
                <c:pt idx="0">
                  <c:v>32.436436436436438</c:v>
                </c:pt>
                <c:pt idx="3">
                  <c:v>24.378189094547274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33-441F-91EC-ED8F08C2C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31967"/>
        <c:axId val="485340607"/>
      </c:scatterChart>
      <c:valAx>
        <c:axId val="48533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Launch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d\-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340607"/>
        <c:crosses val="autoZero"/>
        <c:crossBetween val="midCat"/>
      </c:valAx>
      <c:valAx>
        <c:axId val="48534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Perfr/Price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331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Ebay</a:t>
            </a:r>
            <a:r>
              <a:rPr lang="de-DE" baseline="0"/>
              <a:t> Price to Performance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Titans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Sheet1!$D$5:$K$5</c:f>
              <c:numCache>
                <c:formatCode>General</c:formatCode>
                <c:ptCount val="8"/>
                <c:pt idx="0">
                  <c:v>2879</c:v>
                </c:pt>
                <c:pt idx="1">
                  <c:v>3131</c:v>
                </c:pt>
                <c:pt idx="2">
                  <c:v>2510</c:v>
                </c:pt>
                <c:pt idx="3">
                  <c:v>5406</c:v>
                </c:pt>
                <c:pt idx="4">
                  <c:v>9846</c:v>
                </c:pt>
                <c:pt idx="5">
                  <c:v>10206</c:v>
                </c:pt>
                <c:pt idx="6">
                  <c:v>13196</c:v>
                </c:pt>
                <c:pt idx="7">
                  <c:v>14998</c:v>
                </c:pt>
              </c:numCache>
            </c:numRef>
          </c:xVal>
          <c:yVal>
            <c:numRef>
              <c:f>Sheet1!$D$4:$K$4</c:f>
              <c:numCache>
                <c:formatCode>General</c:formatCode>
                <c:ptCount val="8"/>
                <c:pt idx="0">
                  <c:v>150</c:v>
                </c:pt>
                <c:pt idx="1">
                  <c:v>150</c:v>
                </c:pt>
                <c:pt idx="2">
                  <c:v>350</c:v>
                </c:pt>
                <c:pt idx="3">
                  <c:v>180</c:v>
                </c:pt>
                <c:pt idx="4">
                  <c:v>230</c:v>
                </c:pt>
                <c:pt idx="5">
                  <c:v>250</c:v>
                </c:pt>
                <c:pt idx="6">
                  <c:v>430</c:v>
                </c:pt>
                <c:pt idx="7">
                  <c:v>760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6-4356-BA37-855DBA2A0816}"/>
            </c:ext>
          </c:extLst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700 Series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Sheet1!$D$17:$Q$17</c:f>
              <c:numCache>
                <c:formatCode>General</c:formatCode>
                <c:ptCount val="14"/>
                <c:pt idx="0">
                  <c:v>310</c:v>
                </c:pt>
                <c:pt idx="1">
                  <c:v>1059</c:v>
                </c:pt>
                <c:pt idx="3">
                  <c:v>1276</c:v>
                </c:pt>
                <c:pt idx="4">
                  <c:v>1669</c:v>
                </c:pt>
                <c:pt idx="6">
                  <c:v>1831</c:v>
                </c:pt>
                <c:pt idx="7">
                  <c:v>2143</c:v>
                </c:pt>
                <c:pt idx="11">
                  <c:v>2810</c:v>
                </c:pt>
                <c:pt idx="13">
                  <c:v>3372</c:v>
                </c:pt>
              </c:numCache>
            </c:numRef>
          </c:xVal>
          <c:yVal>
            <c:numRef>
              <c:f>Sheet1!$D$16:$Q$16</c:f>
              <c:numCache>
                <c:formatCode>General</c:formatCode>
                <c:ptCount val="14"/>
                <c:pt idx="0">
                  <c:v>60</c:v>
                </c:pt>
                <c:pt idx="1">
                  <c:v>30</c:v>
                </c:pt>
                <c:pt idx="3">
                  <c:v>35</c:v>
                </c:pt>
                <c:pt idx="4">
                  <c:v>25</c:v>
                </c:pt>
                <c:pt idx="6">
                  <c:v>35</c:v>
                </c:pt>
                <c:pt idx="7">
                  <c:v>25</c:v>
                </c:pt>
                <c:pt idx="11">
                  <c:v>40</c:v>
                </c:pt>
                <c:pt idx="13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6-4356-BA37-855DBA2A0816}"/>
            </c:ext>
          </c:extLst>
        </c:ser>
        <c:ser>
          <c:idx val="2"/>
          <c:order val="2"/>
          <c:tx>
            <c:strRef>
              <c:f>Sheet1!$C$23</c:f>
              <c:strCache>
                <c:ptCount val="1"/>
                <c:pt idx="0">
                  <c:v>900 Series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Sheet1!$E$27:$Q$27</c:f>
              <c:numCache>
                <c:formatCode>General</c:formatCode>
                <c:ptCount val="13"/>
                <c:pt idx="0">
                  <c:v>1903</c:v>
                </c:pt>
                <c:pt idx="3">
                  <c:v>2300</c:v>
                </c:pt>
                <c:pt idx="6">
                  <c:v>3654</c:v>
                </c:pt>
                <c:pt idx="10">
                  <c:v>4362</c:v>
                </c:pt>
                <c:pt idx="12">
                  <c:v>5789</c:v>
                </c:pt>
              </c:numCache>
            </c:numRef>
          </c:xVal>
          <c:yVal>
            <c:numRef>
              <c:f>Sheet1!$E$26:$Q$26</c:f>
              <c:numCache>
                <c:formatCode>General</c:formatCode>
                <c:ptCount val="13"/>
                <c:pt idx="0">
                  <c:v>40</c:v>
                </c:pt>
                <c:pt idx="3">
                  <c:v>45</c:v>
                </c:pt>
                <c:pt idx="6">
                  <c:v>50</c:v>
                </c:pt>
                <c:pt idx="10">
                  <c:v>75</c:v>
                </c:pt>
                <c:pt idx="12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46-4356-BA37-855DBA2A0816}"/>
            </c:ext>
          </c:extLst>
        </c:ser>
        <c:ser>
          <c:idx val="3"/>
          <c:order val="3"/>
          <c:tx>
            <c:strRef>
              <c:f>Sheet1!$C$33</c:f>
              <c:strCache>
                <c:ptCount val="1"/>
                <c:pt idx="0">
                  <c:v>10 Series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Sheet1!$D$37:$Q$37</c:f>
              <c:numCache>
                <c:formatCode>General</c:formatCode>
                <c:ptCount val="14"/>
                <c:pt idx="0">
                  <c:v>1213</c:v>
                </c:pt>
                <c:pt idx="1">
                  <c:v>1732</c:v>
                </c:pt>
                <c:pt idx="3">
                  <c:v>2352</c:v>
                </c:pt>
                <c:pt idx="4">
                  <c:v>4202</c:v>
                </c:pt>
                <c:pt idx="7">
                  <c:v>6077</c:v>
                </c:pt>
                <c:pt idx="9">
                  <c:v>6839</c:v>
                </c:pt>
                <c:pt idx="11">
                  <c:v>7564</c:v>
                </c:pt>
                <c:pt idx="13">
                  <c:v>9955</c:v>
                </c:pt>
              </c:numCache>
            </c:numRef>
          </c:xVal>
          <c:yVal>
            <c:numRef>
              <c:f>Sheet1!$D$36:$Q$36</c:f>
              <c:numCache>
                <c:formatCode>General</c:formatCode>
                <c:ptCount val="14"/>
                <c:pt idx="0">
                  <c:v>100</c:v>
                </c:pt>
                <c:pt idx="1">
                  <c:v>35</c:v>
                </c:pt>
                <c:pt idx="3">
                  <c:v>50</c:v>
                </c:pt>
                <c:pt idx="4">
                  <c:v>60</c:v>
                </c:pt>
                <c:pt idx="7">
                  <c:v>100</c:v>
                </c:pt>
                <c:pt idx="9">
                  <c:v>140</c:v>
                </c:pt>
                <c:pt idx="11">
                  <c:v>150</c:v>
                </c:pt>
                <c:pt idx="13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46-4356-BA37-855DBA2A0816}"/>
            </c:ext>
          </c:extLst>
        </c:ser>
        <c:ser>
          <c:idx val="4"/>
          <c:order val="4"/>
          <c:tx>
            <c:strRef>
              <c:f>Sheet1!$C$43</c:f>
              <c:strCache>
                <c:ptCount val="1"/>
                <c:pt idx="0">
                  <c:v>16 Series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Sheet1!$D$47:$J$47</c:f>
              <c:numCache>
                <c:formatCode>General</c:formatCode>
                <c:ptCount val="7"/>
                <c:pt idx="0">
                  <c:v>2100</c:v>
                </c:pt>
                <c:pt idx="1">
                  <c:v>3566</c:v>
                </c:pt>
                <c:pt idx="2">
                  <c:v>4695</c:v>
                </c:pt>
                <c:pt idx="4">
                  <c:v>5445</c:v>
                </c:pt>
                <c:pt idx="5">
                  <c:v>6049</c:v>
                </c:pt>
                <c:pt idx="6">
                  <c:v>6347</c:v>
                </c:pt>
              </c:numCache>
            </c:numRef>
          </c:xVal>
          <c:yVal>
            <c:numRef>
              <c:f>Sheet1!$D$46:$J$46</c:f>
              <c:numCache>
                <c:formatCode>General</c:formatCode>
                <c:ptCount val="7"/>
                <c:pt idx="0">
                  <c:v>95</c:v>
                </c:pt>
                <c:pt idx="1">
                  <c:v>100</c:v>
                </c:pt>
                <c:pt idx="2">
                  <c:v>110</c:v>
                </c:pt>
                <c:pt idx="4">
                  <c:v>100</c:v>
                </c:pt>
                <c:pt idx="5">
                  <c:v>105</c:v>
                </c:pt>
                <c:pt idx="6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46-4356-BA37-855DBA2A0816}"/>
            </c:ext>
          </c:extLst>
        </c:ser>
        <c:ser>
          <c:idx val="5"/>
          <c:order val="5"/>
          <c:tx>
            <c:strRef>
              <c:f>Sheet1!$C$53</c:f>
              <c:strCache>
                <c:ptCount val="1"/>
                <c:pt idx="0">
                  <c:v>20 Series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Sheet1!$H$57:$Q$57</c:f>
              <c:numCache>
                <c:formatCode>General</c:formatCode>
                <c:ptCount val="10"/>
                <c:pt idx="0">
                  <c:v>7574</c:v>
                </c:pt>
                <c:pt idx="1">
                  <c:v>8743</c:v>
                </c:pt>
                <c:pt idx="3">
                  <c:v>9091</c:v>
                </c:pt>
                <c:pt idx="4">
                  <c:v>10170</c:v>
                </c:pt>
                <c:pt idx="7">
                  <c:v>11079</c:v>
                </c:pt>
                <c:pt idx="8">
                  <c:v>11621</c:v>
                </c:pt>
                <c:pt idx="9">
                  <c:v>14622</c:v>
                </c:pt>
              </c:numCache>
            </c:numRef>
          </c:xVal>
          <c:yVal>
            <c:numRef>
              <c:f>Sheet1!$H$56:$Q$56</c:f>
              <c:numCache>
                <c:formatCode>General</c:formatCode>
                <c:ptCount val="10"/>
                <c:pt idx="0">
                  <c:v>120</c:v>
                </c:pt>
                <c:pt idx="1">
                  <c:v>190</c:v>
                </c:pt>
                <c:pt idx="3">
                  <c:v>175</c:v>
                </c:pt>
                <c:pt idx="4">
                  <c:v>220</c:v>
                </c:pt>
                <c:pt idx="7">
                  <c:v>230</c:v>
                </c:pt>
                <c:pt idx="8">
                  <c:v>250</c:v>
                </c:pt>
                <c:pt idx="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46-4356-BA37-855DBA2A0816}"/>
            </c:ext>
          </c:extLst>
        </c:ser>
        <c:ser>
          <c:idx val="6"/>
          <c:order val="6"/>
          <c:tx>
            <c:strRef>
              <c:f>Sheet1!$C$63</c:f>
              <c:strCache>
                <c:ptCount val="1"/>
                <c:pt idx="0">
                  <c:v>30 Series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Sheet1!$E$67:$T$67</c:f>
              <c:numCache>
                <c:formatCode>General</c:formatCode>
                <c:ptCount val="16"/>
                <c:pt idx="0">
                  <c:v>6220</c:v>
                </c:pt>
                <c:pt idx="3">
                  <c:v>8743</c:v>
                </c:pt>
                <c:pt idx="5">
                  <c:v>11707</c:v>
                </c:pt>
                <c:pt idx="6">
                  <c:v>13640</c:v>
                </c:pt>
                <c:pt idx="8">
                  <c:v>14868</c:v>
                </c:pt>
                <c:pt idx="10">
                  <c:v>17659</c:v>
                </c:pt>
                <c:pt idx="12">
                  <c:v>19625</c:v>
                </c:pt>
                <c:pt idx="13">
                  <c:v>19899</c:v>
                </c:pt>
                <c:pt idx="15">
                  <c:v>21824</c:v>
                </c:pt>
              </c:numCache>
            </c:numRef>
          </c:xVal>
          <c:yVal>
            <c:numRef>
              <c:f>Sheet1!$E$66:$T$66</c:f>
              <c:numCache>
                <c:formatCode>General</c:formatCode>
                <c:ptCount val="16"/>
                <c:pt idx="0">
                  <c:v>210</c:v>
                </c:pt>
                <c:pt idx="3">
                  <c:v>250</c:v>
                </c:pt>
                <c:pt idx="5">
                  <c:v>260</c:v>
                </c:pt>
                <c:pt idx="6">
                  <c:v>300</c:v>
                </c:pt>
                <c:pt idx="8">
                  <c:v>380</c:v>
                </c:pt>
                <c:pt idx="10">
                  <c:v>400</c:v>
                </c:pt>
                <c:pt idx="12">
                  <c:v>520</c:v>
                </c:pt>
                <c:pt idx="13">
                  <c:v>750</c:v>
                </c:pt>
                <c:pt idx="15">
                  <c:v>1050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46-4356-BA37-855DBA2A0816}"/>
            </c:ext>
          </c:extLst>
        </c:ser>
        <c:ser>
          <c:idx val="7"/>
          <c:order val="7"/>
          <c:tx>
            <c:strRef>
              <c:f>Sheet1!$C$73</c:f>
              <c:strCache>
                <c:ptCount val="1"/>
                <c:pt idx="0">
                  <c:v>40 Series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Sheet1!$H$77:$S$77</c:f>
              <c:numCache>
                <c:formatCode>General</c:formatCode>
                <c:ptCount val="12"/>
                <c:pt idx="0">
                  <c:v>10613</c:v>
                </c:pt>
                <c:pt idx="2">
                  <c:v>13497</c:v>
                </c:pt>
                <c:pt idx="3">
                  <c:v>17848</c:v>
                </c:pt>
                <c:pt idx="4">
                  <c:v>20948</c:v>
                </c:pt>
                <c:pt idx="5">
                  <c:v>22781</c:v>
                </c:pt>
                <c:pt idx="6">
                  <c:v>24247</c:v>
                </c:pt>
                <c:pt idx="7">
                  <c:v>28180</c:v>
                </c:pt>
                <c:pt idx="8">
                  <c:v>28349</c:v>
                </c:pt>
                <c:pt idx="10">
                  <c:v>36342</c:v>
                </c:pt>
                <c:pt idx="11">
                  <c:v>34367</c:v>
                </c:pt>
              </c:numCache>
            </c:numRef>
          </c:xVal>
          <c:yVal>
            <c:numRef>
              <c:f>Sheet1!$H$76:$S$76</c:f>
              <c:numCache>
                <c:formatCode>General</c:formatCode>
                <c:ptCount val="12"/>
                <c:pt idx="0">
                  <c:v>300</c:v>
                </c:pt>
                <c:pt idx="2">
                  <c:v>500</c:v>
                </c:pt>
                <c:pt idx="3">
                  <c:v>540</c:v>
                </c:pt>
                <c:pt idx="4">
                  <c:v>570</c:v>
                </c:pt>
                <c:pt idx="5">
                  <c:v>640</c:v>
                </c:pt>
                <c:pt idx="6">
                  <c:v>850</c:v>
                </c:pt>
                <c:pt idx="7">
                  <c:v>1000</c:v>
                </c:pt>
                <c:pt idx="8">
                  <c:v>1200</c:v>
                </c:pt>
                <c:pt idx="10">
                  <c:v>1800</c:v>
                </c:pt>
                <c:pt idx="11">
                  <c:v>1820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846-4356-BA37-855DBA2A0816}"/>
            </c:ext>
          </c:extLst>
        </c:ser>
        <c:ser>
          <c:idx val="8"/>
          <c:order val="8"/>
          <c:tx>
            <c:strRef>
              <c:f>Sheet1!$C$83</c:f>
              <c:strCache>
                <c:ptCount val="1"/>
                <c:pt idx="0">
                  <c:v>50 Series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Sheet1!$O$87:$R$87</c:f>
              <c:numCache>
                <c:formatCode>General</c:formatCode>
                <c:ptCount val="4"/>
                <c:pt idx="0">
                  <c:v>32404</c:v>
                </c:pt>
                <c:pt idx="3">
                  <c:v>48732</c:v>
                </c:pt>
              </c:numCache>
            </c:numRef>
          </c:xVal>
          <c:yVal>
            <c:numRef>
              <c:f>Sheet1!$O$86:$R$86</c:f>
              <c:numCache>
                <c:formatCode>General</c:formatCode>
                <c:ptCount val="4"/>
                <c:pt idx="0">
                  <c:v>2000</c:v>
                </c:pt>
                <c:pt idx="3">
                  <c:v>3430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846-4356-BA37-855DBA2A0816}"/>
            </c:ext>
          </c:extLst>
        </c:ser>
        <c:ser>
          <c:idx val="9"/>
          <c:order val="9"/>
          <c:tx>
            <c:v>Trendline</c:v>
          </c:tx>
          <c:spPr>
            <a:ln w="25400" cap="rnd">
              <a:solidFill>
                <a:schemeClr val="accent4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Sheet1!$D$97:$O$97</c:f>
              <c:numCache>
                <c:formatCode>General</c:formatCode>
                <c:ptCount val="12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</c:numCache>
            </c:numRef>
          </c:xVal>
          <c:yVal>
            <c:numRef>
              <c:f>Sheet1!$D$98:$N$98</c:f>
              <c:numCache>
                <c:formatCode>General</c:formatCode>
                <c:ptCount val="11"/>
                <c:pt idx="0">
                  <c:v>40</c:v>
                </c:pt>
                <c:pt idx="1">
                  <c:v>77.342251812809138</c:v>
                </c:pt>
                <c:pt idx="2">
                  <c:v>185.2845038929766</c:v>
                </c:pt>
                <c:pt idx="3">
                  <c:v>361.63119363359402</c:v>
                </c:pt>
                <c:pt idx="4">
                  <c:v>605.24676597537211</c:v>
                </c:pt>
                <c:pt idx="5">
                  <c:v>915.3499509215992</c:v>
                </c:pt>
                <c:pt idx="6">
                  <c:v>1291.3446869193392</c:v>
                </c:pt>
                <c:pt idx="7">
                  <c:v>1732.7493732147143</c:v>
                </c:pt>
                <c:pt idx="8">
                  <c:v>2239.1602537389581</c:v>
                </c:pt>
                <c:pt idx="9">
                  <c:v>2810.2299592625586</c:v>
                </c:pt>
                <c:pt idx="10">
                  <c:v>3445.653841923976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846-4356-BA37-855DBA2A0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5340127"/>
        <c:axId val="485332927"/>
      </c:scatterChart>
      <c:valAx>
        <c:axId val="4853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Performance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332927"/>
        <c:crosses val="autoZero"/>
        <c:crossBetween val="midCat"/>
      </c:valAx>
      <c:valAx>
        <c:axId val="48533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Price (€)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534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de-DE"/>
              <a:t>Performance to Price Increase</a:t>
            </a:r>
            <a:r>
              <a:rPr lang="de-DE" baseline="0"/>
              <a:t> Gen over Gen (adjusted to inflation)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Sheet1!$D$110</c:f>
              <c:strCache>
                <c:ptCount val="1"/>
                <c:pt idx="0">
                  <c:v>60 Tier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(Sheet1!$C$111,Sheet1!$C$121,Sheet1!$C$131,Sheet1!$C$141,Sheet1!$C$151,Sheet1!$C$161)</c:f>
              <c:strCache>
                <c:ptCount val="6"/>
                <c:pt idx="0">
                  <c:v>700-900</c:v>
                </c:pt>
                <c:pt idx="1">
                  <c:v>900-10</c:v>
                </c:pt>
                <c:pt idx="2">
                  <c:v>10-20_</c:v>
                </c:pt>
                <c:pt idx="3">
                  <c:v>20-30</c:v>
                </c:pt>
                <c:pt idx="4">
                  <c:v>30-40</c:v>
                </c:pt>
                <c:pt idx="5">
                  <c:v>40-50</c:v>
                </c:pt>
              </c:strCache>
            </c:strRef>
          </c:cat>
          <c:val>
            <c:numRef>
              <c:f>(Sheet1!$D$111,Sheet1!$D$121,Sheet1!$D$131,Sheet1!$D$141,Sheet1!$D$151)</c:f>
              <c:numCache>
                <c:formatCode>General</c:formatCode>
                <c:ptCount val="5"/>
                <c:pt idx="0">
                  <c:v>1.7481462062014552</c:v>
                </c:pt>
                <c:pt idx="1">
                  <c:v>1.4785294350488412</c:v>
                </c:pt>
                <c:pt idx="2">
                  <c:v>1.36986519494147</c:v>
                </c:pt>
                <c:pt idx="3">
                  <c:v>1.2979014732747167</c:v>
                </c:pt>
                <c:pt idx="4">
                  <c:v>1.5018984332863738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30-4171-B200-559E36B87F73}"/>
            </c:ext>
          </c:extLst>
        </c:ser>
        <c:ser>
          <c:idx val="1"/>
          <c:order val="1"/>
          <c:tx>
            <c:strRef>
              <c:f>Sheet1!$G$110</c:f>
              <c:strCache>
                <c:ptCount val="1"/>
                <c:pt idx="0">
                  <c:v>70 Tier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(Sheet1!$C$111,Sheet1!$C$121,Sheet1!$C$131,Sheet1!$C$141,Sheet1!$C$151,Sheet1!$C$161)</c:f>
              <c:strCache>
                <c:ptCount val="6"/>
                <c:pt idx="0">
                  <c:v>700-900</c:v>
                </c:pt>
                <c:pt idx="1">
                  <c:v>900-10</c:v>
                </c:pt>
                <c:pt idx="2">
                  <c:v>10-20_</c:v>
                </c:pt>
                <c:pt idx="3">
                  <c:v>20-30</c:v>
                </c:pt>
                <c:pt idx="4">
                  <c:v>30-40</c:v>
                </c:pt>
                <c:pt idx="5">
                  <c:v>40-50</c:v>
                </c:pt>
              </c:strCache>
            </c:strRef>
          </c:cat>
          <c:val>
            <c:numRef>
              <c:f>(Sheet1!$G$111,Sheet1!$G$121,Sheet1!$G$131,Sheet1!$G$141,Sheet1!$G$151,Sheet1!$G$161)</c:f>
              <c:numCache>
                <c:formatCode>General</c:formatCode>
                <c:ptCount val="6"/>
                <c:pt idx="0">
                  <c:v>2.0939284285950861</c:v>
                </c:pt>
                <c:pt idx="1">
                  <c:v>1.4636826789610902</c:v>
                </c:pt>
                <c:pt idx="2">
                  <c:v>1.1894003159268511</c:v>
                </c:pt>
                <c:pt idx="3">
                  <c:v>1.5456647795339333</c:v>
                </c:pt>
                <c:pt idx="4">
                  <c:v>1.2832734058935191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30-4171-B200-559E36B87F73}"/>
            </c:ext>
          </c:extLst>
        </c:ser>
        <c:ser>
          <c:idx val="2"/>
          <c:order val="2"/>
          <c:tx>
            <c:strRef>
              <c:f>Sheet1!$K$110</c:f>
              <c:strCache>
                <c:ptCount val="1"/>
                <c:pt idx="0">
                  <c:v>80 Tier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(Sheet1!$C$111,Sheet1!$C$121,Sheet1!$C$131,Sheet1!$C$141,Sheet1!$C$151,Sheet1!$C$161)</c:f>
              <c:strCache>
                <c:ptCount val="6"/>
                <c:pt idx="0">
                  <c:v>700-900</c:v>
                </c:pt>
                <c:pt idx="1">
                  <c:v>900-10</c:v>
                </c:pt>
                <c:pt idx="2">
                  <c:v>10-20_</c:v>
                </c:pt>
                <c:pt idx="3">
                  <c:v>20-30</c:v>
                </c:pt>
                <c:pt idx="4">
                  <c:v>30-40</c:v>
                </c:pt>
                <c:pt idx="5">
                  <c:v>40-50</c:v>
                </c:pt>
              </c:strCache>
            </c:strRef>
          </c:cat>
          <c:val>
            <c:numRef>
              <c:f>(Sheet1!$K$111,Sheet1!$K$121,Sheet1!$K$131,Sheet1!$K$141,Sheet1!$K$151,Sheet1!$K$161)</c:f>
              <c:numCache>
                <c:formatCode>General</c:formatCode>
                <c:ptCount val="6"/>
                <c:pt idx="0">
                  <c:v>1.8581901653207151</c:v>
                </c:pt>
                <c:pt idx="1">
                  <c:v>1.6113167924682816</c:v>
                </c:pt>
                <c:pt idx="2">
                  <c:v>1.3139101046523807</c:v>
                </c:pt>
                <c:pt idx="3">
                  <c:v>1.6420188657175938</c:v>
                </c:pt>
                <c:pt idx="4">
                  <c:v>1.0519599029909585</c:v>
                </c:pt>
                <c:pt idx="5">
                  <c:v>1.4883024915049898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30-4171-B200-559E36B87F73}"/>
            </c:ext>
          </c:extLst>
        </c:ser>
        <c:ser>
          <c:idx val="3"/>
          <c:order val="3"/>
          <c:tx>
            <c:strRef>
              <c:f>Sheet1!$N$110</c:f>
              <c:strCache>
                <c:ptCount val="1"/>
                <c:pt idx="0">
                  <c:v>90 Tier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(Sheet1!$C$111,Sheet1!$C$121,Sheet1!$C$131,Sheet1!$C$141,Sheet1!$C$151,Sheet1!$C$161)</c:f>
              <c:strCache>
                <c:ptCount val="6"/>
                <c:pt idx="0">
                  <c:v>700-900</c:v>
                </c:pt>
                <c:pt idx="1">
                  <c:v>900-10</c:v>
                </c:pt>
                <c:pt idx="2">
                  <c:v>10-20_</c:v>
                </c:pt>
                <c:pt idx="3">
                  <c:v>20-30</c:v>
                </c:pt>
                <c:pt idx="4">
                  <c:v>30-40</c:v>
                </c:pt>
                <c:pt idx="5">
                  <c:v>40-50</c:v>
                </c:pt>
              </c:strCache>
            </c:strRef>
          </c:cat>
          <c:val>
            <c:numRef>
              <c:f>(Sheet1!$N$111,Sheet1!$N$121,Sheet1!$N$131,Sheet1!$N$141,Sheet1!$N$151,Sheet1!$N$161)</c:f>
              <c:numCache>
                <c:formatCode>General</c:formatCode>
                <c:ptCount val="6"/>
                <c:pt idx="4">
                  <c:v>1.9359629990284257</c:v>
                </c:pt>
                <c:pt idx="5">
                  <c:v>1.1567005985409744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30-4171-B200-559E36B87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666703"/>
        <c:axId val="517667663"/>
      </c:lineChart>
      <c:catAx>
        <c:axId val="51766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Gen</a:t>
                </a:r>
                <a:r>
                  <a:rPr lang="de-DE" baseline="0"/>
                  <a:t> over Gen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667663"/>
        <c:crosses val="autoZero"/>
        <c:auto val="1"/>
        <c:lblAlgn val="ctr"/>
        <c:lblOffset val="100"/>
        <c:noMultiLvlLbl val="0"/>
      </c:catAx>
      <c:valAx>
        <c:axId val="51766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Price to Perf inc.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66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42333</xdr:colOff>
      <xdr:row>11</xdr:row>
      <xdr:rowOff>30692</xdr:rowOff>
    </xdr:from>
    <xdr:to>
      <xdr:col>49</xdr:col>
      <xdr:colOff>590550</xdr:colOff>
      <xdr:row>53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4F48B-AD12-C01B-9782-09859F375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40104</xdr:colOff>
      <xdr:row>55</xdr:row>
      <xdr:rowOff>42109</xdr:rowOff>
    </xdr:from>
    <xdr:to>
      <xdr:col>50</xdr:col>
      <xdr:colOff>9525</xdr:colOff>
      <xdr:row>97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CB904-F24A-903F-0C78-BE5172795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47624</xdr:colOff>
      <xdr:row>99</xdr:row>
      <xdr:rowOff>42863</xdr:rowOff>
    </xdr:from>
    <xdr:to>
      <xdr:col>49</xdr:col>
      <xdr:colOff>590549</xdr:colOff>
      <xdr:row>140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1DB7FB-B56C-75AC-7C24-45D3A73A5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2013dolla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F7E4-272A-4D05-98A6-B1547DEC1F8B}">
  <sheetPr codeName="Sheet1"/>
  <dimension ref="A1:T161"/>
  <sheetViews>
    <sheetView tabSelected="1" zoomScale="80" zoomScaleNormal="80" workbookViewId="0">
      <selection activeCell="B12" sqref="B12"/>
    </sheetView>
  </sheetViews>
  <sheetFormatPr defaultRowHeight="14.4" x14ac:dyDescent="0.3"/>
  <cols>
    <col min="1" max="1" width="26" customWidth="1"/>
    <col min="3" max="3" width="16.77734375" customWidth="1"/>
    <col min="4" max="18" width="13.77734375" customWidth="1"/>
    <col min="19" max="19" width="14.109375" customWidth="1"/>
    <col min="20" max="20" width="13.21875" customWidth="1"/>
  </cols>
  <sheetData>
    <row r="1" spans="1:20" x14ac:dyDescent="0.3">
      <c r="A1" t="s">
        <v>24</v>
      </c>
      <c r="C1" t="s">
        <v>16</v>
      </c>
      <c r="D1" t="s">
        <v>18</v>
      </c>
      <c r="E1" t="s">
        <v>42</v>
      </c>
      <c r="F1" t="s">
        <v>43</v>
      </c>
      <c r="G1" t="s">
        <v>46</v>
      </c>
      <c r="H1" t="s">
        <v>57</v>
      </c>
      <c r="I1" t="s">
        <v>61</v>
      </c>
      <c r="J1" t="s">
        <v>64</v>
      </c>
      <c r="K1" t="s">
        <v>69</v>
      </c>
    </row>
    <row r="2" spans="1:20" x14ac:dyDescent="0.3">
      <c r="A2" t="s">
        <v>25</v>
      </c>
      <c r="C2" t="s">
        <v>17</v>
      </c>
      <c r="D2" s="2">
        <v>41326</v>
      </c>
      <c r="E2" s="2">
        <v>41688</v>
      </c>
      <c r="F2" s="2">
        <v>41787</v>
      </c>
      <c r="G2" s="2">
        <v>42080</v>
      </c>
      <c r="H2" s="2">
        <v>42584</v>
      </c>
      <c r="I2" s="2">
        <v>42831</v>
      </c>
      <c r="J2" s="2">
        <v>43076</v>
      </c>
      <c r="K2" s="2">
        <v>43452</v>
      </c>
    </row>
    <row r="3" spans="1:20" x14ac:dyDescent="0.3">
      <c r="A3" t="s">
        <v>26</v>
      </c>
      <c r="C3" t="s">
        <v>29</v>
      </c>
      <c r="D3">
        <v>999</v>
      </c>
      <c r="E3">
        <v>999</v>
      </c>
      <c r="F3">
        <v>2999</v>
      </c>
      <c r="G3">
        <v>999</v>
      </c>
      <c r="H3">
        <v>1199</v>
      </c>
      <c r="I3">
        <v>1199</v>
      </c>
      <c r="J3">
        <v>2999</v>
      </c>
      <c r="K3">
        <v>2499</v>
      </c>
    </row>
    <row r="4" spans="1:20" x14ac:dyDescent="0.3">
      <c r="A4" s="5" t="s">
        <v>111</v>
      </c>
      <c r="C4" t="s">
        <v>30</v>
      </c>
      <c r="D4">
        <v>150</v>
      </c>
      <c r="E4">
        <v>150</v>
      </c>
      <c r="F4">
        <v>350</v>
      </c>
      <c r="G4">
        <v>180</v>
      </c>
      <c r="H4">
        <v>230</v>
      </c>
      <c r="I4">
        <v>250</v>
      </c>
      <c r="J4">
        <v>430</v>
      </c>
      <c r="K4">
        <v>760</v>
      </c>
    </row>
    <row r="5" spans="1:20" x14ac:dyDescent="0.3">
      <c r="C5" t="s">
        <v>19</v>
      </c>
      <c r="D5">
        <v>2879</v>
      </c>
      <c r="E5">
        <v>3131</v>
      </c>
      <c r="F5">
        <v>2510</v>
      </c>
      <c r="G5">
        <v>5406</v>
      </c>
      <c r="H5">
        <v>9846</v>
      </c>
      <c r="I5">
        <v>10206</v>
      </c>
      <c r="J5">
        <v>13196</v>
      </c>
      <c r="K5">
        <v>14998</v>
      </c>
    </row>
    <row r="6" spans="1:20" x14ac:dyDescent="0.3">
      <c r="A6" t="s">
        <v>31</v>
      </c>
      <c r="C6" t="s">
        <v>101</v>
      </c>
      <c r="D6">
        <v>230</v>
      </c>
      <c r="E6">
        <v>230</v>
      </c>
      <c r="F6">
        <v>375</v>
      </c>
      <c r="G6">
        <v>250</v>
      </c>
      <c r="H6">
        <v>250</v>
      </c>
      <c r="I6">
        <v>250</v>
      </c>
      <c r="J6">
        <v>250</v>
      </c>
      <c r="K6">
        <v>280</v>
      </c>
    </row>
    <row r="7" spans="1:20" x14ac:dyDescent="0.3">
      <c r="A7" t="s">
        <v>32</v>
      </c>
      <c r="C7" t="s">
        <v>20</v>
      </c>
      <c r="D7">
        <v>1.35</v>
      </c>
      <c r="E7">
        <v>1.3331999999999999</v>
      </c>
      <c r="F7">
        <v>1.3331999999999999</v>
      </c>
      <c r="G7">
        <v>1.3315999999999999</v>
      </c>
      <c r="H7">
        <v>1.3149999999999999</v>
      </c>
      <c r="I7">
        <v>1.2876000000000001</v>
      </c>
      <c r="J7">
        <v>1.2876000000000001</v>
      </c>
      <c r="K7">
        <v>1.2562</v>
      </c>
    </row>
    <row r="8" spans="1:20" x14ac:dyDescent="0.3">
      <c r="C8" t="s">
        <v>21</v>
      </c>
      <c r="D8">
        <f>D5/(D3*D7)</f>
        <v>2.1347273199125048</v>
      </c>
      <c r="E8">
        <f t="shared" ref="E8:K8" si="0">E5/(E3*E7)</f>
        <v>2.3508356841690174</v>
      </c>
      <c r="F8">
        <f t="shared" si="0"/>
        <v>0.62777201361349877</v>
      </c>
      <c r="G8">
        <f t="shared" si="0"/>
        <v>4.0638415525769087</v>
      </c>
      <c r="H8">
        <f t="shared" si="0"/>
        <v>6.2447476826379402</v>
      </c>
      <c r="I8">
        <f t="shared" si="0"/>
        <v>6.6108212264491923</v>
      </c>
      <c r="J8">
        <f t="shared" si="0"/>
        <v>3.4173139001185131</v>
      </c>
      <c r="K8">
        <f t="shared" si="0"/>
        <v>4.7775836970674277</v>
      </c>
    </row>
    <row r="9" spans="1:20" x14ac:dyDescent="0.3">
      <c r="A9" t="s">
        <v>33</v>
      </c>
      <c r="C9" t="s">
        <v>22</v>
      </c>
      <c r="D9">
        <f t="shared" ref="D9:K9" si="1">D5/D4</f>
        <v>19.193333333333332</v>
      </c>
      <c r="E9">
        <f t="shared" si="1"/>
        <v>20.873333333333335</v>
      </c>
      <c r="F9">
        <f t="shared" si="1"/>
        <v>7.1714285714285717</v>
      </c>
      <c r="G9">
        <f t="shared" si="1"/>
        <v>30.033333333333335</v>
      </c>
      <c r="H9">
        <f t="shared" si="1"/>
        <v>42.80869565217391</v>
      </c>
      <c r="I9">
        <f t="shared" si="1"/>
        <v>40.823999999999998</v>
      </c>
      <c r="J9">
        <f t="shared" si="1"/>
        <v>30.688372093023254</v>
      </c>
      <c r="K9">
        <f t="shared" si="1"/>
        <v>19.734210526315788</v>
      </c>
    </row>
    <row r="10" spans="1:20" x14ac:dyDescent="0.3">
      <c r="A10" t="s">
        <v>132</v>
      </c>
    </row>
    <row r="12" spans="1:20" x14ac:dyDescent="0.3">
      <c r="A12" t="s">
        <v>34</v>
      </c>
      <c r="D12" s="1">
        <v>30</v>
      </c>
      <c r="E12" s="1">
        <v>50</v>
      </c>
      <c r="F12" t="s">
        <v>76</v>
      </c>
      <c r="G12" s="1" t="s">
        <v>7</v>
      </c>
      <c r="H12" s="1">
        <v>60</v>
      </c>
      <c r="I12" s="1" t="s">
        <v>12</v>
      </c>
      <c r="J12" s="1" t="s">
        <v>8</v>
      </c>
      <c r="K12" s="1">
        <v>70</v>
      </c>
      <c r="L12" s="1" t="s">
        <v>11</v>
      </c>
      <c r="M12" s="1" t="s">
        <v>9</v>
      </c>
      <c r="N12" s="1" t="s">
        <v>10</v>
      </c>
      <c r="O12" s="1">
        <v>80</v>
      </c>
      <c r="P12" s="1" t="s">
        <v>13</v>
      </c>
      <c r="Q12" s="1" t="s">
        <v>14</v>
      </c>
      <c r="R12" s="1">
        <v>90</v>
      </c>
      <c r="S12" s="1" t="s">
        <v>89</v>
      </c>
      <c r="T12" s="1" t="s">
        <v>15</v>
      </c>
    </row>
    <row r="13" spans="1:20" x14ac:dyDescent="0.3">
      <c r="A13" t="s">
        <v>35</v>
      </c>
      <c r="C13" t="s">
        <v>0</v>
      </c>
      <c r="D13" t="s">
        <v>52</v>
      </c>
      <c r="E13" t="s">
        <v>40</v>
      </c>
      <c r="G13" t="s">
        <v>41</v>
      </c>
      <c r="H13" t="s">
        <v>28</v>
      </c>
      <c r="J13" t="s">
        <v>53</v>
      </c>
      <c r="K13" t="s">
        <v>27</v>
      </c>
      <c r="O13" t="s">
        <v>23</v>
      </c>
      <c r="Q13" t="s">
        <v>39</v>
      </c>
    </row>
    <row r="14" spans="1:20" x14ac:dyDescent="0.3">
      <c r="A14" t="s">
        <v>36</v>
      </c>
      <c r="C14" t="s">
        <v>17</v>
      </c>
      <c r="D14" s="2">
        <v>41808</v>
      </c>
      <c r="E14" s="2">
        <v>41688</v>
      </c>
      <c r="G14" s="2">
        <v>41688</v>
      </c>
      <c r="H14" s="2">
        <v>41450</v>
      </c>
      <c r="J14" s="2">
        <v>41544</v>
      </c>
      <c r="K14" s="2">
        <v>41424</v>
      </c>
      <c r="O14" s="2">
        <v>41417</v>
      </c>
      <c r="Q14" s="2">
        <v>41585</v>
      </c>
    </row>
    <row r="15" spans="1:20" x14ac:dyDescent="0.3">
      <c r="A15" t="s">
        <v>37</v>
      </c>
      <c r="C15" t="s">
        <v>29</v>
      </c>
      <c r="D15">
        <v>79</v>
      </c>
      <c r="E15">
        <v>119</v>
      </c>
      <c r="G15">
        <v>149</v>
      </c>
      <c r="H15">
        <v>249</v>
      </c>
      <c r="J15" s="3">
        <v>299</v>
      </c>
      <c r="K15">
        <v>399</v>
      </c>
      <c r="O15">
        <v>649</v>
      </c>
      <c r="Q15">
        <v>699</v>
      </c>
    </row>
    <row r="16" spans="1:20" x14ac:dyDescent="0.3">
      <c r="A16" t="s">
        <v>38</v>
      </c>
      <c r="C16" t="s">
        <v>30</v>
      </c>
      <c r="D16">
        <v>60</v>
      </c>
      <c r="E16">
        <v>30</v>
      </c>
      <c r="G16">
        <v>35</v>
      </c>
      <c r="H16">
        <v>25</v>
      </c>
      <c r="J16">
        <v>35</v>
      </c>
      <c r="K16">
        <v>25</v>
      </c>
      <c r="O16">
        <v>40</v>
      </c>
      <c r="Q16">
        <v>70</v>
      </c>
    </row>
    <row r="17" spans="1:17" x14ac:dyDescent="0.3">
      <c r="C17" t="s">
        <v>19</v>
      </c>
      <c r="D17">
        <v>310</v>
      </c>
      <c r="E17">
        <v>1059</v>
      </c>
      <c r="G17">
        <v>1276</v>
      </c>
      <c r="H17">
        <v>1669</v>
      </c>
      <c r="J17" s="4">
        <v>1831</v>
      </c>
      <c r="K17">
        <v>2143</v>
      </c>
      <c r="O17">
        <v>2810</v>
      </c>
      <c r="Q17">
        <v>3372</v>
      </c>
    </row>
    <row r="18" spans="1:17" x14ac:dyDescent="0.3">
      <c r="A18" t="s">
        <v>50</v>
      </c>
      <c r="C18" t="s">
        <v>101</v>
      </c>
      <c r="D18">
        <v>25</v>
      </c>
      <c r="E18">
        <v>55</v>
      </c>
      <c r="G18">
        <v>60</v>
      </c>
      <c r="H18">
        <v>170</v>
      </c>
      <c r="J18">
        <v>170</v>
      </c>
      <c r="K18">
        <v>230</v>
      </c>
      <c r="O18">
        <v>230</v>
      </c>
      <c r="Q18">
        <v>230</v>
      </c>
    </row>
    <row r="19" spans="1:17" x14ac:dyDescent="0.3">
      <c r="A19" t="s">
        <v>51</v>
      </c>
      <c r="C19" t="s">
        <v>20</v>
      </c>
      <c r="D19">
        <v>1.3331999999999999</v>
      </c>
      <c r="E19">
        <v>1.3331999999999999</v>
      </c>
      <c r="G19">
        <v>1.3331999999999999</v>
      </c>
      <c r="H19">
        <v>1.35</v>
      </c>
      <c r="J19">
        <v>1.35</v>
      </c>
      <c r="K19">
        <v>1.35</v>
      </c>
      <c r="O19">
        <v>1.35</v>
      </c>
      <c r="Q19">
        <v>1.35</v>
      </c>
    </row>
    <row r="20" spans="1:17" x14ac:dyDescent="0.3">
      <c r="C20" t="s">
        <v>21</v>
      </c>
      <c r="D20">
        <f>D17/(D15*D19)</f>
        <v>2.9433323079143356</v>
      </c>
      <c r="E20">
        <f>E17/(E15*E19)</f>
        <v>6.6750372516243219</v>
      </c>
      <c r="G20">
        <f>G17/(G15*G19)</f>
        <v>6.423461138060115</v>
      </c>
      <c r="H20">
        <f>H17/(H15*H19)</f>
        <v>4.9650453666517915</v>
      </c>
      <c r="J20">
        <f>J17/(J15*J19)</f>
        <v>4.5361080143688834</v>
      </c>
      <c r="K20">
        <f>K17/(K15*K19)</f>
        <v>3.9784646802190653</v>
      </c>
      <c r="O20">
        <f>O17/(O15*O19)</f>
        <v>3.2072133767049018</v>
      </c>
      <c r="Q20">
        <f>Q17/(Q15*Q19)</f>
        <v>3.5733587664918134</v>
      </c>
    </row>
    <row r="21" spans="1:17" x14ac:dyDescent="0.3">
      <c r="A21" t="s">
        <v>131</v>
      </c>
      <c r="C21" t="s">
        <v>22</v>
      </c>
      <c r="D21">
        <f>D17/D16</f>
        <v>5.166666666666667</v>
      </c>
      <c r="E21">
        <f t="shared" ref="E21:Q21" si="2">E17/E16</f>
        <v>35.299999999999997</v>
      </c>
      <c r="G21">
        <f t="shared" si="2"/>
        <v>36.457142857142856</v>
      </c>
      <c r="H21">
        <f t="shared" si="2"/>
        <v>66.760000000000005</v>
      </c>
      <c r="J21">
        <f t="shared" si="2"/>
        <v>52.314285714285717</v>
      </c>
      <c r="K21">
        <f t="shared" si="2"/>
        <v>85.72</v>
      </c>
      <c r="O21">
        <f t="shared" si="2"/>
        <v>70.25</v>
      </c>
      <c r="Q21">
        <f t="shared" si="2"/>
        <v>48.171428571428571</v>
      </c>
    </row>
    <row r="22" spans="1:17" x14ac:dyDescent="0.3">
      <c r="A22" t="s">
        <v>100</v>
      </c>
      <c r="C22" t="s">
        <v>110</v>
      </c>
    </row>
    <row r="23" spans="1:17" x14ac:dyDescent="0.3">
      <c r="A23" s="5"/>
      <c r="C23" t="s">
        <v>1</v>
      </c>
      <c r="E23" t="s">
        <v>49</v>
      </c>
      <c r="H23" t="s">
        <v>48</v>
      </c>
      <c r="K23" t="s">
        <v>44</v>
      </c>
      <c r="O23" t="s">
        <v>45</v>
      </c>
      <c r="Q23" t="s">
        <v>47</v>
      </c>
    </row>
    <row r="24" spans="1:17" x14ac:dyDescent="0.3">
      <c r="C24" t="s">
        <v>17</v>
      </c>
      <c r="E24" s="2">
        <v>42236</v>
      </c>
      <c r="H24" s="2">
        <v>42026</v>
      </c>
      <c r="K24" s="2">
        <v>41900</v>
      </c>
      <c r="O24" s="2">
        <v>41900</v>
      </c>
      <c r="Q24" s="2">
        <v>42156</v>
      </c>
    </row>
    <row r="25" spans="1:17" x14ac:dyDescent="0.3">
      <c r="C25" t="s">
        <v>29</v>
      </c>
      <c r="E25">
        <v>159</v>
      </c>
      <c r="H25">
        <v>199</v>
      </c>
      <c r="K25">
        <v>329</v>
      </c>
      <c r="O25">
        <v>549</v>
      </c>
      <c r="Q25">
        <v>649</v>
      </c>
    </row>
    <row r="26" spans="1:17" x14ac:dyDescent="0.3">
      <c r="C26" t="s">
        <v>30</v>
      </c>
      <c r="E26">
        <v>40</v>
      </c>
      <c r="H26">
        <v>45</v>
      </c>
      <c r="K26">
        <v>50</v>
      </c>
      <c r="O26">
        <v>75</v>
      </c>
      <c r="Q26">
        <v>95</v>
      </c>
    </row>
    <row r="27" spans="1:17" x14ac:dyDescent="0.3">
      <c r="C27" t="s">
        <v>19</v>
      </c>
      <c r="E27">
        <v>1903</v>
      </c>
      <c r="H27">
        <v>2300</v>
      </c>
      <c r="K27">
        <v>3654</v>
      </c>
      <c r="O27">
        <v>4362</v>
      </c>
      <c r="Q27">
        <v>5789</v>
      </c>
    </row>
    <row r="28" spans="1:17" x14ac:dyDescent="0.3">
      <c r="A28" t="s">
        <v>102</v>
      </c>
      <c r="C28" t="s">
        <v>101</v>
      </c>
      <c r="E28">
        <v>90</v>
      </c>
      <c r="H28">
        <v>120</v>
      </c>
      <c r="K28">
        <v>145</v>
      </c>
      <c r="O28">
        <v>165</v>
      </c>
      <c r="Q28">
        <v>250</v>
      </c>
    </row>
    <row r="29" spans="1:17" x14ac:dyDescent="0.3">
      <c r="C29" t="s">
        <v>20</v>
      </c>
      <c r="E29">
        <v>1.3315999999999999</v>
      </c>
      <c r="H29">
        <v>1.3315999999999999</v>
      </c>
      <c r="K29">
        <v>1.3331999999999999</v>
      </c>
      <c r="O29">
        <v>1.3331999999999999</v>
      </c>
      <c r="Q29">
        <v>1.3315999999999999</v>
      </c>
    </row>
    <row r="30" spans="1:17" x14ac:dyDescent="0.3">
      <c r="A30" t="s">
        <v>108</v>
      </c>
      <c r="C30" t="s">
        <v>21</v>
      </c>
      <c r="E30">
        <f>E27/(E25*E29)</f>
        <v>8.9880996238506299</v>
      </c>
      <c r="H30">
        <f>H27/(H25*H29)</f>
        <v>8.6796252213304452</v>
      </c>
      <c r="K30">
        <f>K27/(K25*K29)</f>
        <v>8.3306202960721603</v>
      </c>
      <c r="O30">
        <f>O27/(O25*O29)</f>
        <v>5.9596123546780913</v>
      </c>
      <c r="Q30">
        <f>Q27/(Q25*Q29)</f>
        <v>6.6986157505527606</v>
      </c>
    </row>
    <row r="31" spans="1:17" x14ac:dyDescent="0.3">
      <c r="C31" t="s">
        <v>22</v>
      </c>
      <c r="E31">
        <f t="shared" ref="E31" si="3">E27/E26</f>
        <v>47.575000000000003</v>
      </c>
      <c r="H31">
        <f t="shared" ref="H31" si="4">H27/H26</f>
        <v>51.111111111111114</v>
      </c>
      <c r="K31">
        <f t="shared" ref="K31" si="5">K27/K26</f>
        <v>73.08</v>
      </c>
      <c r="O31">
        <f t="shared" ref="O31" si="6">O27/O26</f>
        <v>58.16</v>
      </c>
      <c r="Q31">
        <f t="shared" ref="Q31" si="7">Q27/Q26</f>
        <v>60.93684210526316</v>
      </c>
    </row>
    <row r="33" spans="3:17" x14ac:dyDescent="0.3">
      <c r="C33" t="s">
        <v>3</v>
      </c>
      <c r="D33" t="s">
        <v>62</v>
      </c>
      <c r="E33" t="s">
        <v>58</v>
      </c>
      <c r="G33" t="s">
        <v>59</v>
      </c>
      <c r="H33" t="s">
        <v>56</v>
      </c>
      <c r="K33" t="s">
        <v>55</v>
      </c>
      <c r="M33" t="s">
        <v>63</v>
      </c>
      <c r="O33" t="s">
        <v>54</v>
      </c>
      <c r="Q33" t="s">
        <v>60</v>
      </c>
    </row>
    <row r="34" spans="3:17" x14ac:dyDescent="0.3">
      <c r="C34" t="s">
        <v>17</v>
      </c>
      <c r="D34" s="2">
        <v>42872</v>
      </c>
      <c r="E34" s="2">
        <v>42668</v>
      </c>
      <c r="G34" s="2">
        <v>42668</v>
      </c>
      <c r="H34" s="2">
        <v>42570</v>
      </c>
      <c r="K34" s="2">
        <v>42531</v>
      </c>
      <c r="M34" s="2">
        <v>43041</v>
      </c>
      <c r="O34" s="2">
        <v>42517</v>
      </c>
      <c r="Q34" s="2">
        <v>42799</v>
      </c>
    </row>
    <row r="35" spans="3:17" x14ac:dyDescent="0.3">
      <c r="C35" t="s">
        <v>29</v>
      </c>
      <c r="D35">
        <v>69</v>
      </c>
      <c r="E35">
        <v>109</v>
      </c>
      <c r="G35">
        <v>139</v>
      </c>
      <c r="H35">
        <v>249</v>
      </c>
      <c r="K35">
        <v>379</v>
      </c>
      <c r="M35">
        <v>449</v>
      </c>
      <c r="O35">
        <v>599</v>
      </c>
      <c r="Q35">
        <v>699</v>
      </c>
    </row>
    <row r="36" spans="3:17" x14ac:dyDescent="0.3">
      <c r="C36" t="s">
        <v>30</v>
      </c>
      <c r="D36">
        <v>100</v>
      </c>
      <c r="E36">
        <v>35</v>
      </c>
      <c r="G36">
        <v>50</v>
      </c>
      <c r="H36">
        <v>60</v>
      </c>
      <c r="K36">
        <v>100</v>
      </c>
      <c r="M36">
        <v>140</v>
      </c>
      <c r="O36">
        <v>150</v>
      </c>
      <c r="Q36">
        <v>220</v>
      </c>
    </row>
    <row r="37" spans="3:17" x14ac:dyDescent="0.3">
      <c r="C37" t="s">
        <v>19</v>
      </c>
      <c r="D37">
        <v>1213</v>
      </c>
      <c r="E37">
        <v>1732</v>
      </c>
      <c r="G37">
        <v>2352</v>
      </c>
      <c r="H37">
        <v>4202</v>
      </c>
      <c r="K37">
        <v>6077</v>
      </c>
      <c r="M37">
        <v>6839</v>
      </c>
      <c r="O37">
        <v>7564</v>
      </c>
      <c r="Q37">
        <v>9955</v>
      </c>
    </row>
    <row r="38" spans="3:17" x14ac:dyDescent="0.3">
      <c r="C38" t="s">
        <v>101</v>
      </c>
      <c r="D38">
        <v>30</v>
      </c>
      <c r="E38">
        <v>75</v>
      </c>
      <c r="G38">
        <v>75</v>
      </c>
      <c r="H38">
        <v>120</v>
      </c>
      <c r="K38">
        <v>150</v>
      </c>
      <c r="M38">
        <v>180</v>
      </c>
      <c r="O38">
        <v>180</v>
      </c>
      <c r="Q38">
        <v>250</v>
      </c>
    </row>
    <row r="39" spans="3:17" x14ac:dyDescent="0.3">
      <c r="C39" t="s">
        <v>20</v>
      </c>
      <c r="D39">
        <v>1.2876000000000001</v>
      </c>
      <c r="E39">
        <v>1.3149999999999999</v>
      </c>
      <c r="G39">
        <v>1.3149999999999999</v>
      </c>
      <c r="H39">
        <v>1.3149999999999999</v>
      </c>
      <c r="K39">
        <v>1.3149999999999999</v>
      </c>
      <c r="M39">
        <v>1.2876000000000001</v>
      </c>
      <c r="O39">
        <v>1.3149999999999999</v>
      </c>
      <c r="Q39">
        <v>1.2876000000000001</v>
      </c>
    </row>
    <row r="40" spans="3:17" x14ac:dyDescent="0.3">
      <c r="C40" t="s">
        <v>21</v>
      </c>
      <c r="D40">
        <f>D37/(D35*D39)</f>
        <v>13.653083368225795</v>
      </c>
      <c r="E40">
        <f>E37/(E35*E39)</f>
        <v>12.083580423483447</v>
      </c>
      <c r="G40">
        <f>G37/(G35*G39)</f>
        <v>12.867576661104577</v>
      </c>
      <c r="H40">
        <f>H37/(H35*H39)</f>
        <v>12.833081374929375</v>
      </c>
      <c r="K40">
        <f>K37/(K35*K39)</f>
        <v>12.19338463236253</v>
      </c>
      <c r="M40">
        <f>M37/(M35*M39)</f>
        <v>11.829470204403004</v>
      </c>
      <c r="O40">
        <f>O37/(O35*O39)</f>
        <v>9.6028234636942447</v>
      </c>
      <c r="Q40">
        <f>Q37/(Q35*Q39)</f>
        <v>11.060712925445795</v>
      </c>
    </row>
    <row r="41" spans="3:17" x14ac:dyDescent="0.3">
      <c r="C41" t="s">
        <v>22</v>
      </c>
      <c r="D41">
        <f t="shared" ref="D41:G41" si="8">D37/D36</f>
        <v>12.13</v>
      </c>
      <c r="E41">
        <f t="shared" si="8"/>
        <v>49.485714285714288</v>
      </c>
      <c r="G41">
        <f t="shared" si="8"/>
        <v>47.04</v>
      </c>
      <c r="H41">
        <f t="shared" ref="H41" si="9">H37/H36</f>
        <v>70.033333333333331</v>
      </c>
      <c r="K41">
        <f t="shared" ref="K41" si="10">K37/K36</f>
        <v>60.77</v>
      </c>
      <c r="M41">
        <f t="shared" ref="M41" si="11">M37/M36</f>
        <v>48.85</v>
      </c>
      <c r="O41">
        <f t="shared" ref="O41" si="12">O37/O36</f>
        <v>50.426666666666669</v>
      </c>
      <c r="Q41">
        <f t="shared" ref="Q41" si="13">Q37/Q36</f>
        <v>45.25</v>
      </c>
    </row>
    <row r="43" spans="3:17" x14ac:dyDescent="0.3">
      <c r="C43" t="s">
        <v>65</v>
      </c>
      <c r="D43" t="s">
        <v>88</v>
      </c>
      <c r="E43" t="s">
        <v>73</v>
      </c>
      <c r="F43" t="s">
        <v>77</v>
      </c>
      <c r="H43" t="s">
        <v>71</v>
      </c>
      <c r="I43" t="s">
        <v>78</v>
      </c>
      <c r="J43" t="s">
        <v>72</v>
      </c>
    </row>
    <row r="44" spans="3:17" x14ac:dyDescent="0.3">
      <c r="C44" t="s">
        <v>17</v>
      </c>
      <c r="D44" s="2">
        <v>44740</v>
      </c>
      <c r="E44" s="2">
        <v>43578</v>
      </c>
      <c r="F44" s="2">
        <v>43791</v>
      </c>
      <c r="H44" s="2">
        <v>43538</v>
      </c>
      <c r="I44" s="2">
        <v>43758</v>
      </c>
      <c r="J44" s="2">
        <v>43517</v>
      </c>
    </row>
    <row r="45" spans="3:17" x14ac:dyDescent="0.3">
      <c r="C45" t="s">
        <v>29</v>
      </c>
      <c r="D45">
        <v>199</v>
      </c>
      <c r="E45">
        <v>149</v>
      </c>
      <c r="F45">
        <v>159</v>
      </c>
      <c r="H45">
        <v>219</v>
      </c>
      <c r="I45">
        <v>229</v>
      </c>
      <c r="J45">
        <v>279</v>
      </c>
    </row>
    <row r="46" spans="3:17" x14ac:dyDescent="0.3">
      <c r="C46" t="s">
        <v>30</v>
      </c>
      <c r="D46">
        <v>95</v>
      </c>
      <c r="E46">
        <v>100</v>
      </c>
      <c r="F46">
        <v>110</v>
      </c>
      <c r="H46">
        <v>100</v>
      </c>
      <c r="I46">
        <v>105</v>
      </c>
      <c r="J46">
        <v>140</v>
      </c>
    </row>
    <row r="47" spans="3:17" x14ac:dyDescent="0.3">
      <c r="C47" t="s">
        <v>19</v>
      </c>
      <c r="D47">
        <v>2100</v>
      </c>
      <c r="E47">
        <v>3566</v>
      </c>
      <c r="F47">
        <v>4695</v>
      </c>
      <c r="H47">
        <v>5445</v>
      </c>
      <c r="I47">
        <v>6049</v>
      </c>
      <c r="J47">
        <v>6347</v>
      </c>
    </row>
    <row r="48" spans="3:17" x14ac:dyDescent="0.3">
      <c r="C48" t="s">
        <v>101</v>
      </c>
      <c r="D48">
        <v>75</v>
      </c>
      <c r="E48">
        <v>75</v>
      </c>
      <c r="F48">
        <v>100</v>
      </c>
      <c r="H48">
        <v>120</v>
      </c>
      <c r="I48">
        <v>125</v>
      </c>
      <c r="J48">
        <v>120</v>
      </c>
    </row>
    <row r="49" spans="3:20" x14ac:dyDescent="0.3">
      <c r="C49" t="s">
        <v>20</v>
      </c>
      <c r="D49">
        <v>1.0784</v>
      </c>
      <c r="E49">
        <v>1.2344999999999999</v>
      </c>
      <c r="F49">
        <v>1.2344999999999999</v>
      </c>
      <c r="H49">
        <v>1.2344999999999999</v>
      </c>
      <c r="I49">
        <v>1.2344999999999999</v>
      </c>
      <c r="J49">
        <v>1.2344999999999999</v>
      </c>
    </row>
    <row r="50" spans="3:20" x14ac:dyDescent="0.3">
      <c r="C50" t="s">
        <v>21</v>
      </c>
      <c r="D50">
        <f>D47/(D45*D49)</f>
        <v>9.7855747580633121</v>
      </c>
      <c r="E50">
        <f>E47/(E45*E49)</f>
        <v>19.386703852604512</v>
      </c>
      <c r="F50">
        <f>F47/(F45*F49)</f>
        <v>23.919240086506647</v>
      </c>
      <c r="H50">
        <f>H47/(H45*H49)</f>
        <v>20.140148804074634</v>
      </c>
      <c r="I50">
        <f>I47/(I45*I49)</f>
        <v>21.39720304704095</v>
      </c>
      <c r="J50">
        <f>J47/(J45*J49)</f>
        <v>18.427787721873091</v>
      </c>
    </row>
    <row r="51" spans="3:20" x14ac:dyDescent="0.3">
      <c r="C51" t="s">
        <v>22</v>
      </c>
      <c r="D51">
        <f t="shared" ref="D51:F51" si="14">D47/D46</f>
        <v>22.105263157894736</v>
      </c>
      <c r="E51">
        <f t="shared" si="14"/>
        <v>35.659999999999997</v>
      </c>
      <c r="F51">
        <f t="shared" si="14"/>
        <v>42.68181818181818</v>
      </c>
      <c r="H51">
        <f t="shared" ref="H51:J51" si="15">H47/H46</f>
        <v>54.45</v>
      </c>
      <c r="I51">
        <f t="shared" si="15"/>
        <v>57.609523809523807</v>
      </c>
      <c r="J51">
        <f t="shared" si="15"/>
        <v>45.335714285714289</v>
      </c>
    </row>
    <row r="53" spans="3:20" x14ac:dyDescent="0.3">
      <c r="C53" t="s">
        <v>2</v>
      </c>
      <c r="H53" t="s">
        <v>70</v>
      </c>
      <c r="I53" t="s">
        <v>74</v>
      </c>
      <c r="K53" t="s">
        <v>68</v>
      </c>
      <c r="L53" t="s">
        <v>75</v>
      </c>
      <c r="O53" t="s">
        <v>66</v>
      </c>
      <c r="P53" t="s">
        <v>103</v>
      </c>
      <c r="Q53" t="s">
        <v>67</v>
      </c>
    </row>
    <row r="54" spans="3:20" x14ac:dyDescent="0.3">
      <c r="C54" t="s">
        <v>17</v>
      </c>
      <c r="H54" s="2">
        <v>43480</v>
      </c>
      <c r="I54" s="2">
        <v>43655</v>
      </c>
      <c r="K54" s="2">
        <v>43390</v>
      </c>
      <c r="L54" s="2">
        <v>43655</v>
      </c>
      <c r="O54" s="2">
        <v>43363</v>
      </c>
      <c r="P54" s="2">
        <v>43669</v>
      </c>
      <c r="Q54" s="2">
        <v>43370</v>
      </c>
    </row>
    <row r="55" spans="3:20" x14ac:dyDescent="0.3">
      <c r="C55" t="s">
        <v>29</v>
      </c>
      <c r="H55">
        <v>349</v>
      </c>
      <c r="I55">
        <v>399</v>
      </c>
      <c r="K55">
        <v>499</v>
      </c>
      <c r="L55">
        <v>499</v>
      </c>
      <c r="O55">
        <v>699</v>
      </c>
      <c r="P55">
        <v>699</v>
      </c>
      <c r="Q55">
        <v>999</v>
      </c>
    </row>
    <row r="56" spans="3:20" x14ac:dyDescent="0.3">
      <c r="C56" t="s">
        <v>30</v>
      </c>
      <c r="H56">
        <v>120</v>
      </c>
      <c r="I56">
        <v>190</v>
      </c>
      <c r="K56">
        <v>175</v>
      </c>
      <c r="L56">
        <v>220</v>
      </c>
      <c r="O56">
        <v>230</v>
      </c>
      <c r="P56">
        <v>250</v>
      </c>
      <c r="Q56">
        <v>300</v>
      </c>
    </row>
    <row r="57" spans="3:20" x14ac:dyDescent="0.3">
      <c r="C57" t="s">
        <v>19</v>
      </c>
      <c r="H57">
        <v>7574</v>
      </c>
      <c r="I57">
        <v>8743</v>
      </c>
      <c r="K57">
        <v>9091</v>
      </c>
      <c r="L57">
        <v>10170</v>
      </c>
      <c r="O57">
        <v>11079</v>
      </c>
      <c r="P57">
        <v>11621</v>
      </c>
      <c r="Q57">
        <v>14622</v>
      </c>
    </row>
    <row r="58" spans="3:20" x14ac:dyDescent="0.3">
      <c r="C58" t="s">
        <v>101</v>
      </c>
      <c r="H58">
        <v>160</v>
      </c>
      <c r="I58">
        <v>175</v>
      </c>
      <c r="K58">
        <v>175</v>
      </c>
      <c r="L58">
        <v>215</v>
      </c>
      <c r="O58">
        <v>215</v>
      </c>
      <c r="P58">
        <v>250</v>
      </c>
      <c r="Q58">
        <v>250</v>
      </c>
    </row>
    <row r="59" spans="3:20" x14ac:dyDescent="0.3">
      <c r="C59" t="s">
        <v>20</v>
      </c>
      <c r="H59">
        <v>1.2344999999999999</v>
      </c>
      <c r="I59">
        <v>1.2344999999999999</v>
      </c>
      <c r="K59">
        <v>1.2562</v>
      </c>
      <c r="L59">
        <v>1.2344999999999999</v>
      </c>
      <c r="O59">
        <v>1.2562</v>
      </c>
      <c r="P59">
        <v>1.2344999999999999</v>
      </c>
      <c r="Q59">
        <v>1.2562</v>
      </c>
    </row>
    <row r="60" spans="3:20" x14ac:dyDescent="0.3">
      <c r="C60" t="s">
        <v>21</v>
      </c>
      <c r="H60">
        <f>H57/(H55*H59)</f>
        <v>17.579591519367376</v>
      </c>
      <c r="I60">
        <f>I57/(I55*I59)</f>
        <v>17.749923614219835</v>
      </c>
      <c r="K60">
        <f>K57/(K55*K59)</f>
        <v>14.502815533949606</v>
      </c>
      <c r="L60">
        <f>L57/(L55*L59)</f>
        <v>16.509324846533893</v>
      </c>
      <c r="O60">
        <f>O57/(O55*O59)</f>
        <v>12.617246782140839</v>
      </c>
      <c r="P60">
        <f>P57/(P55*P59)</f>
        <v>13.467135542240232</v>
      </c>
      <c r="Q60">
        <f>Q57/(Q55*Q59)</f>
        <v>11.651517781114979</v>
      </c>
    </row>
    <row r="61" spans="3:20" x14ac:dyDescent="0.3">
      <c r="C61" t="s">
        <v>22</v>
      </c>
      <c r="H61">
        <f t="shared" ref="H61:I61" si="16">H57/H56</f>
        <v>63.116666666666667</v>
      </c>
      <c r="I61">
        <f t="shared" si="16"/>
        <v>46.015789473684208</v>
      </c>
      <c r="K61">
        <f t="shared" ref="K61:L61" si="17">K57/K56</f>
        <v>51.948571428571427</v>
      </c>
      <c r="L61">
        <f t="shared" si="17"/>
        <v>46.227272727272727</v>
      </c>
      <c r="O61">
        <f t="shared" ref="O61:Q61" si="18">O57/O56</f>
        <v>48.169565217391302</v>
      </c>
      <c r="P61">
        <f t="shared" si="18"/>
        <v>46.484000000000002</v>
      </c>
      <c r="Q61">
        <f t="shared" si="18"/>
        <v>48.74</v>
      </c>
    </row>
    <row r="63" spans="3:20" x14ac:dyDescent="0.3">
      <c r="C63" t="s">
        <v>4</v>
      </c>
      <c r="E63" t="s">
        <v>86</v>
      </c>
      <c r="H63" t="s">
        <v>83</v>
      </c>
      <c r="J63" t="s">
        <v>82</v>
      </c>
      <c r="K63" t="s">
        <v>81</v>
      </c>
      <c r="M63" t="s">
        <v>85</v>
      </c>
      <c r="O63" t="s">
        <v>79</v>
      </c>
      <c r="Q63" t="s">
        <v>84</v>
      </c>
      <c r="R63" t="s">
        <v>80</v>
      </c>
      <c r="T63" t="s">
        <v>87</v>
      </c>
    </row>
    <row r="64" spans="3:20" x14ac:dyDescent="0.3">
      <c r="C64" t="s">
        <v>17</v>
      </c>
      <c r="E64" s="2">
        <v>44588</v>
      </c>
      <c r="H64" s="2">
        <v>44252</v>
      </c>
      <c r="J64" s="2">
        <v>44167</v>
      </c>
      <c r="K64" s="2">
        <v>44133</v>
      </c>
      <c r="M64" s="2">
        <v>44357</v>
      </c>
      <c r="O64" s="2">
        <v>44091</v>
      </c>
      <c r="Q64" s="2">
        <v>44350</v>
      </c>
      <c r="R64" s="2">
        <v>44098</v>
      </c>
      <c r="T64" s="2">
        <v>44649</v>
      </c>
    </row>
    <row r="65" spans="3:20" x14ac:dyDescent="0.3">
      <c r="C65" t="s">
        <v>29</v>
      </c>
      <c r="E65">
        <v>249</v>
      </c>
      <c r="H65">
        <v>329</v>
      </c>
      <c r="J65">
        <v>399</v>
      </c>
      <c r="K65">
        <v>499</v>
      </c>
      <c r="M65">
        <v>599</v>
      </c>
      <c r="O65">
        <v>699</v>
      </c>
      <c r="Q65">
        <v>1199</v>
      </c>
      <c r="R65">
        <v>1499</v>
      </c>
      <c r="T65">
        <v>1999</v>
      </c>
    </row>
    <row r="66" spans="3:20" x14ac:dyDescent="0.3">
      <c r="C66" t="s">
        <v>30</v>
      </c>
      <c r="E66">
        <v>210</v>
      </c>
      <c r="H66">
        <v>250</v>
      </c>
      <c r="J66">
        <v>260</v>
      </c>
      <c r="K66">
        <v>300</v>
      </c>
      <c r="M66">
        <v>380</v>
      </c>
      <c r="O66">
        <v>400</v>
      </c>
      <c r="Q66">
        <v>520</v>
      </c>
      <c r="R66">
        <v>750</v>
      </c>
      <c r="T66">
        <v>1050</v>
      </c>
    </row>
    <row r="67" spans="3:20" x14ac:dyDescent="0.3">
      <c r="C67" t="s">
        <v>19</v>
      </c>
      <c r="E67">
        <v>6220</v>
      </c>
      <c r="H67">
        <v>8743</v>
      </c>
      <c r="J67">
        <v>11707</v>
      </c>
      <c r="K67">
        <v>13640</v>
      </c>
      <c r="M67">
        <v>14868</v>
      </c>
      <c r="O67">
        <v>17659</v>
      </c>
      <c r="Q67">
        <v>19625</v>
      </c>
      <c r="R67">
        <v>19899</v>
      </c>
      <c r="T67">
        <v>21824</v>
      </c>
    </row>
    <row r="68" spans="3:20" x14ac:dyDescent="0.3">
      <c r="C68" t="s">
        <v>101</v>
      </c>
      <c r="E68">
        <v>130</v>
      </c>
      <c r="H68">
        <v>170</v>
      </c>
      <c r="J68">
        <v>200</v>
      </c>
      <c r="K68">
        <v>220</v>
      </c>
      <c r="M68">
        <v>290</v>
      </c>
      <c r="O68">
        <v>320</v>
      </c>
      <c r="Q68">
        <v>350</v>
      </c>
      <c r="R68">
        <v>350</v>
      </c>
      <c r="T68">
        <v>450</v>
      </c>
    </row>
    <row r="69" spans="3:20" x14ac:dyDescent="0.3">
      <c r="C69" t="s">
        <v>20</v>
      </c>
      <c r="E69">
        <v>1.0784</v>
      </c>
      <c r="H69">
        <v>1.1647000000000001</v>
      </c>
      <c r="J69">
        <v>1.2194</v>
      </c>
      <c r="K69">
        <v>1.2194</v>
      </c>
      <c r="M69">
        <v>1.1647000000000001</v>
      </c>
      <c r="O69">
        <v>1.2194</v>
      </c>
      <c r="Q69">
        <v>1.1647000000000001</v>
      </c>
      <c r="R69">
        <v>1.2194</v>
      </c>
      <c r="T69">
        <v>1.0784</v>
      </c>
    </row>
    <row r="70" spans="3:20" x14ac:dyDescent="0.3">
      <c r="C70" t="s">
        <v>21</v>
      </c>
      <c r="E70">
        <f>E67/(E65*E69)</f>
        <v>23.163872105633217</v>
      </c>
      <c r="H70">
        <f>H67/(H65*H69)</f>
        <v>22.816577732554634</v>
      </c>
      <c r="J70">
        <f>J67/(J65*J69)</f>
        <v>24.06171242441021</v>
      </c>
      <c r="K70">
        <f>K67/(K65*K69)</f>
        <v>22.416491174903523</v>
      </c>
      <c r="M70">
        <f>M67/(M65*M69)</f>
        <v>21.311384002959628</v>
      </c>
      <c r="O70">
        <f>O67/(O65*O69)</f>
        <v>20.717757249689861</v>
      </c>
      <c r="Q70">
        <f>Q67/(Q65*Q69)</f>
        <v>14.05323817757464</v>
      </c>
      <c r="R70">
        <f>R67/(R65*R69)</f>
        <v>10.886378464764055</v>
      </c>
      <c r="T70">
        <f>T67/(T65*T69)</f>
        <v>10.123756240137874</v>
      </c>
    </row>
    <row r="71" spans="3:20" x14ac:dyDescent="0.3">
      <c r="C71" t="s">
        <v>22</v>
      </c>
      <c r="E71">
        <f t="shared" ref="E71" si="19">E67/E66</f>
        <v>29.61904761904762</v>
      </c>
      <c r="H71">
        <f t="shared" ref="H71" si="20">H67/H66</f>
        <v>34.972000000000001</v>
      </c>
      <c r="J71">
        <f t="shared" ref="J71" si="21">J67/J66</f>
        <v>45.026923076923076</v>
      </c>
      <c r="K71">
        <f t="shared" ref="K71" si="22">K67/K66</f>
        <v>45.466666666666669</v>
      </c>
      <c r="M71">
        <f t="shared" ref="M71" si="23">M67/M66</f>
        <v>39.126315789473686</v>
      </c>
      <c r="O71">
        <f t="shared" ref="O71" si="24">O67/O66</f>
        <v>44.147500000000001</v>
      </c>
      <c r="Q71">
        <f t="shared" ref="Q71" si="25">Q67/Q66</f>
        <v>37.740384615384613</v>
      </c>
      <c r="R71">
        <f t="shared" ref="R71" si="26">R67/R66</f>
        <v>26.532</v>
      </c>
      <c r="T71">
        <f t="shared" ref="T71" si="27">T67/T66</f>
        <v>20.784761904761904</v>
      </c>
    </row>
    <row r="73" spans="3:20" x14ac:dyDescent="0.3">
      <c r="C73" t="s">
        <v>5</v>
      </c>
      <c r="H73" t="s">
        <v>94</v>
      </c>
      <c r="J73" t="s">
        <v>93</v>
      </c>
      <c r="K73" t="s">
        <v>92</v>
      </c>
      <c r="L73" t="s">
        <v>96</v>
      </c>
      <c r="M73" t="s">
        <v>91</v>
      </c>
      <c r="N73" t="s">
        <v>97</v>
      </c>
      <c r="O73" t="s">
        <v>109</v>
      </c>
      <c r="P73" t="s">
        <v>98</v>
      </c>
      <c r="R73" t="s">
        <v>90</v>
      </c>
      <c r="S73" t="s">
        <v>95</v>
      </c>
    </row>
    <row r="74" spans="3:20" x14ac:dyDescent="0.3">
      <c r="C74" t="s">
        <v>17</v>
      </c>
      <c r="H74" s="2">
        <v>45106</v>
      </c>
      <c r="J74" s="2">
        <v>45070</v>
      </c>
      <c r="K74" s="2">
        <v>45029</v>
      </c>
      <c r="L74" s="2">
        <v>45308</v>
      </c>
      <c r="M74" s="2">
        <v>44931</v>
      </c>
      <c r="N74" s="2">
        <v>45315</v>
      </c>
      <c r="O74" s="2">
        <v>44881</v>
      </c>
      <c r="P74" s="2">
        <v>45322</v>
      </c>
      <c r="R74" s="2">
        <v>44846</v>
      </c>
      <c r="S74" s="2">
        <v>45288</v>
      </c>
    </row>
    <row r="75" spans="3:20" x14ac:dyDescent="0.3">
      <c r="C75" t="s">
        <v>29</v>
      </c>
      <c r="H75">
        <v>299</v>
      </c>
      <c r="J75">
        <v>399</v>
      </c>
      <c r="K75">
        <v>599</v>
      </c>
      <c r="L75">
        <v>599</v>
      </c>
      <c r="M75">
        <v>799</v>
      </c>
      <c r="N75">
        <v>799</v>
      </c>
      <c r="O75">
        <v>1199</v>
      </c>
      <c r="P75">
        <v>999</v>
      </c>
      <c r="R75">
        <v>1599</v>
      </c>
      <c r="S75">
        <v>1820</v>
      </c>
    </row>
    <row r="76" spans="3:20" x14ac:dyDescent="0.3">
      <c r="C76" t="s">
        <v>30</v>
      </c>
      <c r="H76">
        <v>300</v>
      </c>
      <c r="J76">
        <v>500</v>
      </c>
      <c r="K76">
        <v>540</v>
      </c>
      <c r="L76">
        <v>570</v>
      </c>
      <c r="M76">
        <v>640</v>
      </c>
      <c r="N76">
        <v>850</v>
      </c>
      <c r="O76">
        <v>1000</v>
      </c>
      <c r="P76">
        <v>1200</v>
      </c>
      <c r="R76">
        <v>1800</v>
      </c>
      <c r="S76" s="3">
        <v>1820</v>
      </c>
    </row>
    <row r="77" spans="3:20" x14ac:dyDescent="0.3">
      <c r="C77" t="s">
        <v>19</v>
      </c>
      <c r="H77">
        <v>10613</v>
      </c>
      <c r="J77">
        <v>13497</v>
      </c>
      <c r="K77">
        <v>17848</v>
      </c>
      <c r="L77">
        <v>20948</v>
      </c>
      <c r="M77">
        <v>22781</v>
      </c>
      <c r="N77">
        <v>24247</v>
      </c>
      <c r="O77">
        <v>28180</v>
      </c>
      <c r="P77">
        <v>28349</v>
      </c>
      <c r="R77">
        <v>36342</v>
      </c>
      <c r="S77">
        <v>34367</v>
      </c>
    </row>
    <row r="78" spans="3:20" x14ac:dyDescent="0.3">
      <c r="C78" t="s">
        <v>101</v>
      </c>
      <c r="H78">
        <v>115</v>
      </c>
      <c r="J78">
        <v>160</v>
      </c>
      <c r="K78">
        <v>200</v>
      </c>
      <c r="L78">
        <v>220</v>
      </c>
      <c r="M78">
        <v>285</v>
      </c>
      <c r="N78">
        <v>285</v>
      </c>
      <c r="O78">
        <v>320</v>
      </c>
      <c r="P78">
        <v>320</v>
      </c>
      <c r="R78">
        <v>425</v>
      </c>
      <c r="S78">
        <v>450</v>
      </c>
    </row>
    <row r="79" spans="3:20" x14ac:dyDescent="0.3">
      <c r="C79" t="s">
        <v>20</v>
      </c>
      <c r="H79">
        <v>1.0358000000000001</v>
      </c>
      <c r="J79">
        <v>1.0358000000000001</v>
      </c>
      <c r="K79">
        <v>1.0358000000000001</v>
      </c>
      <c r="L79">
        <v>1.0066999999999999</v>
      </c>
      <c r="M79">
        <v>1.0358000000000001</v>
      </c>
      <c r="N79">
        <v>1.0066999999999999</v>
      </c>
      <c r="O79">
        <v>1.0784</v>
      </c>
      <c r="P79">
        <v>1.0066999999999999</v>
      </c>
      <c r="R79">
        <v>1.0784</v>
      </c>
      <c r="S79">
        <v>1.0358000000000001</v>
      </c>
    </row>
    <row r="80" spans="3:20" x14ac:dyDescent="0.3">
      <c r="C80" t="s">
        <v>21</v>
      </c>
      <c r="H80">
        <f>H77/(H75*H79)</f>
        <v>34.268182349480568</v>
      </c>
      <c r="J80">
        <f t="shared" ref="J80:P80" si="28">J77/(J75*J79)</f>
        <v>32.65791433594606</v>
      </c>
      <c r="K80">
        <f t="shared" si="28"/>
        <v>28.766486978200454</v>
      </c>
      <c r="L80">
        <f t="shared" si="28"/>
        <v>34.738868943686654</v>
      </c>
      <c r="M80">
        <f t="shared" si="28"/>
        <v>27.526443195914183</v>
      </c>
      <c r="N80">
        <f t="shared" si="28"/>
        <v>30.14471377192087</v>
      </c>
      <c r="O80">
        <f t="shared" si="28"/>
        <v>21.794249906573974</v>
      </c>
      <c r="P80">
        <f t="shared" si="28"/>
        <v>28.188514331357286</v>
      </c>
      <c r="R80">
        <f>R77/(R75*R79)</f>
        <v>21.07562590120309</v>
      </c>
      <c r="S80">
        <f>S77/(S75*S79)</f>
        <v>18.230321522462862</v>
      </c>
    </row>
    <row r="81" spans="3:19" x14ac:dyDescent="0.3">
      <c r="C81" t="s">
        <v>22</v>
      </c>
      <c r="H81">
        <f t="shared" ref="H81" si="29">H77/H76</f>
        <v>35.376666666666665</v>
      </c>
      <c r="J81">
        <f t="shared" ref="J81:P81" si="30">J77/J76</f>
        <v>26.994</v>
      </c>
      <c r="K81">
        <f t="shared" si="30"/>
        <v>33.05185185185185</v>
      </c>
      <c r="L81">
        <f t="shared" si="30"/>
        <v>36.750877192982458</v>
      </c>
      <c r="M81">
        <f t="shared" si="30"/>
        <v>35.595312499999999</v>
      </c>
      <c r="N81">
        <f t="shared" si="30"/>
        <v>28.525882352941178</v>
      </c>
      <c r="O81">
        <f t="shared" si="30"/>
        <v>28.18</v>
      </c>
      <c r="P81">
        <f t="shared" si="30"/>
        <v>23.624166666666667</v>
      </c>
      <c r="R81">
        <f t="shared" ref="R81:S81" si="31">R77/R76</f>
        <v>20.190000000000001</v>
      </c>
      <c r="S81" s="3">
        <f t="shared" si="31"/>
        <v>18.882967032967034</v>
      </c>
    </row>
    <row r="83" spans="3:19" x14ac:dyDescent="0.3">
      <c r="C83" t="s">
        <v>6</v>
      </c>
      <c r="K83" t="s">
        <v>104</v>
      </c>
      <c r="M83" t="s">
        <v>105</v>
      </c>
      <c r="O83" t="s">
        <v>106</v>
      </c>
      <c r="R83" t="s">
        <v>99</v>
      </c>
      <c r="S83" t="s">
        <v>130</v>
      </c>
    </row>
    <row r="84" spans="3:19" x14ac:dyDescent="0.3">
      <c r="C84" t="s">
        <v>17</v>
      </c>
      <c r="K84" t="s">
        <v>107</v>
      </c>
      <c r="M84" t="s">
        <v>107</v>
      </c>
      <c r="O84" s="2">
        <v>45687</v>
      </c>
      <c r="R84" s="2">
        <v>45687</v>
      </c>
      <c r="S84" s="2">
        <v>45687</v>
      </c>
    </row>
    <row r="85" spans="3:19" x14ac:dyDescent="0.3">
      <c r="C85" t="s">
        <v>29</v>
      </c>
      <c r="K85">
        <v>549</v>
      </c>
      <c r="M85">
        <v>749</v>
      </c>
      <c r="O85">
        <v>999</v>
      </c>
      <c r="R85">
        <v>1999</v>
      </c>
    </row>
    <row r="86" spans="3:19" x14ac:dyDescent="0.3">
      <c r="C86" t="s">
        <v>30</v>
      </c>
      <c r="O86">
        <v>2000</v>
      </c>
      <c r="R86">
        <v>3430</v>
      </c>
    </row>
    <row r="87" spans="3:19" x14ac:dyDescent="0.3">
      <c r="C87" t="s">
        <v>19</v>
      </c>
      <c r="O87">
        <v>32404</v>
      </c>
      <c r="R87">
        <v>48732</v>
      </c>
      <c r="S87">
        <v>48365</v>
      </c>
    </row>
    <row r="88" spans="3:19" x14ac:dyDescent="0.3">
      <c r="C88" t="s">
        <v>101</v>
      </c>
      <c r="K88">
        <v>250</v>
      </c>
      <c r="M88">
        <v>300</v>
      </c>
      <c r="O88">
        <v>360</v>
      </c>
      <c r="R88">
        <v>575</v>
      </c>
      <c r="S88">
        <v>575</v>
      </c>
    </row>
    <row r="89" spans="3:19" x14ac:dyDescent="0.3">
      <c r="C89" t="s">
        <v>20</v>
      </c>
      <c r="K89">
        <v>1</v>
      </c>
      <c r="M89">
        <v>1</v>
      </c>
      <c r="O89">
        <v>1</v>
      </c>
      <c r="R89">
        <v>1</v>
      </c>
      <c r="S89">
        <v>1</v>
      </c>
    </row>
    <row r="90" spans="3:19" x14ac:dyDescent="0.3">
      <c r="C90" t="s">
        <v>21</v>
      </c>
      <c r="O90">
        <f>O87/(O85*O89)</f>
        <v>32.436436436436438</v>
      </c>
      <c r="R90">
        <f>R87/(R85*R89)</f>
        <v>24.378189094547274</v>
      </c>
    </row>
    <row r="91" spans="3:19" x14ac:dyDescent="0.3">
      <c r="C91" t="s">
        <v>22</v>
      </c>
      <c r="O91">
        <f t="shared" ref="O91" si="32">O87/O86</f>
        <v>16.202000000000002</v>
      </c>
      <c r="R91">
        <f t="shared" ref="R91" si="33">R87/R86</f>
        <v>14.207580174927113</v>
      </c>
    </row>
    <row r="96" spans="3:19" x14ac:dyDescent="0.3">
      <c r="C96" t="s">
        <v>112</v>
      </c>
    </row>
    <row r="97" spans="1:14" x14ac:dyDescent="0.3">
      <c r="C97" t="s">
        <v>113</v>
      </c>
      <c r="D97">
        <v>0</v>
      </c>
      <c r="E97">
        <v>5000</v>
      </c>
      <c r="F97">
        <v>10000</v>
      </c>
      <c r="G97">
        <v>15000</v>
      </c>
      <c r="H97">
        <v>20000</v>
      </c>
      <c r="I97">
        <v>25000</v>
      </c>
      <c r="J97">
        <v>30000</v>
      </c>
      <c r="K97">
        <v>35000</v>
      </c>
      <c r="L97">
        <v>40000</v>
      </c>
      <c r="M97">
        <v>45000</v>
      </c>
      <c r="N97">
        <v>50000</v>
      </c>
    </row>
    <row r="98" spans="1:14" x14ac:dyDescent="0.3">
      <c r="C98" t="s">
        <v>114</v>
      </c>
      <c r="D98">
        <f>$D99*D97^$D100+$D101</f>
        <v>40</v>
      </c>
      <c r="E98">
        <f t="shared" ref="E98:N98" si="34">$D99*E97^$D100+$D101</f>
        <v>77.342251812809138</v>
      </c>
      <c r="F98">
        <f t="shared" si="34"/>
        <v>185.2845038929766</v>
      </c>
      <c r="G98">
        <f t="shared" si="34"/>
        <v>361.63119363359402</v>
      </c>
      <c r="H98">
        <f t="shared" si="34"/>
        <v>605.24676597537211</v>
      </c>
      <c r="I98">
        <f t="shared" si="34"/>
        <v>915.3499509215992</v>
      </c>
      <c r="J98">
        <f t="shared" si="34"/>
        <v>1291.3446869193392</v>
      </c>
      <c r="K98">
        <f t="shared" si="34"/>
        <v>1732.7493732147143</v>
      </c>
      <c r="L98">
        <f t="shared" si="34"/>
        <v>2239.1602537389581</v>
      </c>
      <c r="M98">
        <f t="shared" si="34"/>
        <v>2810.2299592625586</v>
      </c>
      <c r="N98">
        <f t="shared" si="34"/>
        <v>3445.653841923976</v>
      </c>
    </row>
    <row r="99" spans="1:14" x14ac:dyDescent="0.3">
      <c r="C99" t="s">
        <v>115</v>
      </c>
      <c r="D99">
        <f>0.0000021</f>
        <v>2.0999999999999998E-6</v>
      </c>
      <c r="E99">
        <v>-7.5000000000000002E-7</v>
      </c>
    </row>
    <row r="100" spans="1:14" x14ac:dyDescent="0.3">
      <c r="C100" t="s">
        <v>116</v>
      </c>
      <c r="D100">
        <v>1.96</v>
      </c>
    </row>
    <row r="101" spans="1:14" x14ac:dyDescent="0.3">
      <c r="C101" t="s">
        <v>117</v>
      </c>
      <c r="D101">
        <v>40</v>
      </c>
    </row>
    <row r="103" spans="1:14" x14ac:dyDescent="0.3">
      <c r="C103" t="s">
        <v>118</v>
      </c>
    </row>
    <row r="110" spans="1:14" x14ac:dyDescent="0.3">
      <c r="D110" t="s">
        <v>125</v>
      </c>
      <c r="G110" t="s">
        <v>126</v>
      </c>
      <c r="K110" t="s">
        <v>127</v>
      </c>
      <c r="N110" t="s">
        <v>128</v>
      </c>
    </row>
    <row r="111" spans="1:14" x14ac:dyDescent="0.3">
      <c r="A111" t="s">
        <v>129</v>
      </c>
      <c r="C111" t="s">
        <v>119</v>
      </c>
      <c r="D111">
        <f>(H15*H27*H19)/(H25*H17*H29)</f>
        <v>1.7481462062014552</v>
      </c>
      <c r="G111">
        <f t="shared" ref="G111:K111" si="35">(K15*K27*K19)/(K25*K17*K29)</f>
        <v>2.0939284285950861</v>
      </c>
      <c r="K111">
        <f t="shared" si="35"/>
        <v>1.8581901653207151</v>
      </c>
    </row>
    <row r="121" spans="3:11" x14ac:dyDescent="0.3">
      <c r="C121" t="s">
        <v>120</v>
      </c>
      <c r="D121">
        <f t="shared" ref="D121" si="36">(H25*H37*H29)/(H35*H27*H39)</f>
        <v>1.4785294350488412</v>
      </c>
      <c r="G121">
        <f t="shared" ref="G121" si="37">(K25*K37*K29)/(K35*K27*K39)</f>
        <v>1.4636826789610902</v>
      </c>
      <c r="K121">
        <f t="shared" ref="K121" si="38">(O25*O37*O29)/(O35*O27*O39)</f>
        <v>1.6113167924682816</v>
      </c>
    </row>
    <row r="131" spans="3:11" x14ac:dyDescent="0.3">
      <c r="C131" t="s">
        <v>121</v>
      </c>
      <c r="D131">
        <f>(H35*H57*H39)/(H55*H37*H59)</f>
        <v>1.36986519494147</v>
      </c>
      <c r="G131">
        <f t="shared" ref="G131:K131" si="39">(K35*K57*K39)/(K55*K37*K59)</f>
        <v>1.1894003159268511</v>
      </c>
      <c r="K131">
        <f t="shared" si="39"/>
        <v>1.3139101046523807</v>
      </c>
    </row>
    <row r="141" spans="3:11" x14ac:dyDescent="0.3">
      <c r="C141" t="s">
        <v>122</v>
      </c>
      <c r="D141">
        <f>(H55*H67*H59)/(H65*H57*H69)</f>
        <v>1.2979014732747167</v>
      </c>
      <c r="G141">
        <f t="shared" ref="G141:K141" si="40">(K55*K67*K59)/(K65*K57*K69)</f>
        <v>1.5456647795339333</v>
      </c>
      <c r="K141">
        <f t="shared" si="40"/>
        <v>1.6420188657175938</v>
      </c>
    </row>
    <row r="151" spans="3:14" x14ac:dyDescent="0.3">
      <c r="C151" t="s">
        <v>123</v>
      </c>
      <c r="D151">
        <f>(H65*H77*H69)/(H75*H67*H79)</f>
        <v>1.5018984332863738</v>
      </c>
      <c r="G151">
        <f t="shared" ref="G151:N151" si="41">(K65*K77*K69)/(K75*K67*K79)</f>
        <v>1.2832734058935191</v>
      </c>
      <c r="K151">
        <f t="shared" si="41"/>
        <v>1.0519599029909585</v>
      </c>
      <c r="N151">
        <f t="shared" si="41"/>
        <v>1.9359629990284257</v>
      </c>
    </row>
    <row r="161" spans="3:14" x14ac:dyDescent="0.3">
      <c r="C161" t="s">
        <v>124</v>
      </c>
      <c r="K161">
        <f t="shared" ref="K161:N161" si="42">(O75*O87*O79)/(O85*O77*O89)</f>
        <v>1.4883024915049898</v>
      </c>
      <c r="N161">
        <f t="shared" si="42"/>
        <v>1.1567005985409744</v>
      </c>
    </row>
  </sheetData>
  <hyperlinks>
    <hyperlink ref="A4" r:id="rId1" xr:uid="{0D4E8883-1FFC-4991-87CD-6691F2C12220}"/>
  </hyperlinks>
  <pageMargins left="0.7" right="0.7" top="0.75" bottom="0.75" header="0.3" footer="0.3"/>
  <pageSetup paperSize="9" orientation="portrait" horizontalDpi="4294967293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Silberwolf .</dc:creator>
  <cp:lastModifiedBy>Silberwolf .</cp:lastModifiedBy>
  <dcterms:created xsi:type="dcterms:W3CDTF">2025-01-23T19:53:22Z</dcterms:created>
  <dcterms:modified xsi:type="dcterms:W3CDTF">2025-01-31T07:49:33Z</dcterms:modified>
</cp:coreProperties>
</file>