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76CD22F-F6ED-4B48-8826-A8DFA3A508AA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分布选择" sheetId="2" r:id="rId1"/>
    <sheet name="日历效应检验结果记录" sheetId="1" r:id="rId2"/>
    <sheet name="日历效应影响因素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3" l="1"/>
  <c r="X25" i="3"/>
  <c r="V25" i="3"/>
  <c r="U25" i="3"/>
  <c r="T25" i="3"/>
  <c r="W24" i="3"/>
  <c r="W23" i="3"/>
  <c r="W25" i="3" s="1"/>
  <c r="Y20" i="3"/>
  <c r="X20" i="3"/>
  <c r="V20" i="3"/>
  <c r="U20" i="3"/>
  <c r="T20" i="3"/>
  <c r="W20" i="3"/>
  <c r="X30" i="3" l="1"/>
  <c r="Y30" i="3"/>
  <c r="W28" i="3"/>
  <c r="W29" i="3"/>
  <c r="U30" i="3"/>
  <c r="V30" i="3"/>
  <c r="T30" i="3"/>
  <c r="V13" i="3"/>
  <c r="L17" i="3"/>
  <c r="L16" i="3"/>
  <c r="K18" i="3"/>
  <c r="I18" i="3"/>
  <c r="P13" i="3"/>
  <c r="V12" i="3"/>
  <c r="P14" i="3"/>
  <c r="U14" i="3"/>
  <c r="U13" i="3"/>
  <c r="W30" i="3" l="1"/>
  <c r="L18" i="3"/>
  <c r="I14" i="3"/>
  <c r="V14" i="3"/>
  <c r="N25" i="3"/>
  <c r="M25" i="3" s="1"/>
  <c r="L25" i="3" s="1"/>
  <c r="K25" i="3" s="1"/>
  <c r="J25" i="3" s="1"/>
  <c r="I25" i="3" s="1"/>
  <c r="H25" i="3" s="1"/>
  <c r="G25" i="3" s="1"/>
  <c r="N24" i="3"/>
  <c r="M24" i="3" s="1"/>
  <c r="L24" i="3" s="1"/>
  <c r="K24" i="3" s="1"/>
  <c r="J24" i="3" s="1"/>
  <c r="I24" i="3" s="1"/>
  <c r="H24" i="3" s="1"/>
  <c r="G24" i="3" s="1"/>
  <c r="N23" i="3"/>
  <c r="M23" i="3" s="1"/>
  <c r="L23" i="3" s="1"/>
  <c r="K23" i="3" s="1"/>
  <c r="J23" i="3" s="1"/>
  <c r="I23" i="3" s="1"/>
  <c r="H23" i="3" s="1"/>
  <c r="G23" i="3" s="1"/>
</calcChain>
</file>

<file path=xl/sharedStrings.xml><?xml version="1.0" encoding="utf-8"?>
<sst xmlns="http://schemas.openxmlformats.org/spreadsheetml/2006/main" count="388" uniqueCount="186">
  <si>
    <t>股指名称</t>
    <phoneticPr fontId="1" type="noConversion"/>
  </si>
  <si>
    <t>时段</t>
    <phoneticPr fontId="1" type="noConversion"/>
  </si>
  <si>
    <t>周历效应</t>
    <phoneticPr fontId="1" type="noConversion"/>
  </si>
  <si>
    <t>月历效应</t>
    <phoneticPr fontId="1" type="noConversion"/>
  </si>
  <si>
    <t>假日效应</t>
    <phoneticPr fontId="1" type="noConversion"/>
  </si>
  <si>
    <t>上证综指</t>
    <phoneticPr fontId="1" type="noConversion"/>
  </si>
  <si>
    <t>创业板指</t>
    <phoneticPr fontId="1" type="noConversion"/>
  </si>
  <si>
    <t>深证成指</t>
    <phoneticPr fontId="1" type="noConversion"/>
  </si>
  <si>
    <t>2010.01-2014.10</t>
  </si>
  <si>
    <t>2014.10-2016.10</t>
  </si>
  <si>
    <t>2016.03-2019.01</t>
  </si>
  <si>
    <t>2010.06-2015.04</t>
  </si>
  <si>
    <t>2015.04-2016.04</t>
  </si>
  <si>
    <t>2016.04-2019.01</t>
  </si>
  <si>
    <t>2010.01-2015.04</t>
  </si>
  <si>
    <t>2015.04-2016.08</t>
  </si>
  <si>
    <t>2016.08-2019.01</t>
  </si>
  <si>
    <t>KS检验</t>
    <phoneticPr fontId="1" type="noConversion"/>
  </si>
  <si>
    <t>结果</t>
    <phoneticPr fontId="1" type="noConversion"/>
  </si>
  <si>
    <t>标准正态分布</t>
    <phoneticPr fontId="1" type="noConversion"/>
  </si>
  <si>
    <t>t-分布</t>
    <phoneticPr fontId="1" type="noConversion"/>
  </si>
  <si>
    <t>广义误差分布</t>
    <phoneticPr fontId="1" type="noConversion"/>
  </si>
  <si>
    <t>分布参数</t>
    <phoneticPr fontId="1" type="noConversion"/>
  </si>
  <si>
    <t>无</t>
    <phoneticPr fontId="1" type="noConversion"/>
  </si>
  <si>
    <t>对数收益率
ADF检验</t>
    <phoneticPr fontId="1" type="noConversion"/>
  </si>
  <si>
    <t>已实现波动率
ADF检验</t>
    <phoneticPr fontId="1" type="noConversion"/>
  </si>
  <si>
    <t>平稳</t>
    <phoneticPr fontId="1" type="noConversion"/>
  </si>
  <si>
    <t>观测值</t>
    <phoneticPr fontId="1" type="noConversion"/>
  </si>
  <si>
    <t>2147
ln(2147)≈8</t>
    <phoneticPr fontId="1" type="noConversion"/>
  </si>
  <si>
    <t>GARCH效应检验
Ljung-Box</t>
    <phoneticPr fontId="1" type="noConversion"/>
  </si>
  <si>
    <t>补充一句R-GARCH模型均建模充分（具体）</t>
    <phoneticPr fontId="1" type="noConversion"/>
  </si>
  <si>
    <t>0.046467
***</t>
    <phoneticPr fontId="1" type="noConversion"/>
  </si>
  <si>
    <t>广义误差分布</t>
  </si>
  <si>
    <t>均值0 方差1 自由度1.2</t>
    <phoneticPr fontId="1" type="noConversion"/>
  </si>
  <si>
    <t>0.066286
***</t>
    <phoneticPr fontId="1" type="noConversion"/>
  </si>
  <si>
    <t>自由度4.6</t>
    <phoneticPr fontId="1" type="noConversion"/>
  </si>
  <si>
    <t>收益率平方 Q(8)=683.26
***</t>
    <phoneticPr fontId="1" type="noConversion"/>
  </si>
  <si>
    <t>具体模型</t>
    <phoneticPr fontId="1" type="noConversion"/>
  </si>
  <si>
    <t>ARMA(0,0)
GARCH(1,1)</t>
    <phoneticPr fontId="1" type="noConversion"/>
  </si>
  <si>
    <t>0.052258
***</t>
    <phoneticPr fontId="1" type="noConversion"/>
  </si>
  <si>
    <t>收益率平方 Q(8)=687.21
***</t>
    <phoneticPr fontId="1" type="noConversion"/>
  </si>
  <si>
    <t>2108
ln(2108)≈8</t>
    <phoneticPr fontId="1" type="noConversion"/>
  </si>
  <si>
    <t>ARMA(1,1)
GARCH(1,1)</t>
    <phoneticPr fontId="1" type="noConversion"/>
  </si>
  <si>
    <t>自由度8.7</t>
    <phoneticPr fontId="1" type="noConversion"/>
  </si>
  <si>
    <t>0.047186
***</t>
    <phoneticPr fontId="1" type="noConversion"/>
  </si>
  <si>
    <t>0.03516
**</t>
    <phoneticPr fontId="1" type="noConversion"/>
  </si>
  <si>
    <t>均值0 方差1 自由度1.5</t>
    <phoneticPr fontId="1" type="noConversion"/>
  </si>
  <si>
    <t>收益率平方 Q(8)=618.83
***</t>
    <phoneticPr fontId="1" type="noConversion"/>
  </si>
  <si>
    <t>0.05403
***</t>
    <phoneticPr fontId="1" type="noConversion"/>
  </si>
  <si>
    <t>自由度5.6</t>
    <phoneticPr fontId="1" type="noConversion"/>
  </si>
  <si>
    <t>0.062489
***</t>
    <phoneticPr fontId="1" type="noConversion"/>
  </si>
  <si>
    <t>均值0 方差1 自由度1.3</t>
    <phoneticPr fontId="1" type="noConversion"/>
  </si>
  <si>
    <t>ARMA(0,0)
GARCH(4,5)</t>
    <phoneticPr fontId="1" type="noConversion"/>
  </si>
  <si>
    <t>负周四</t>
    <phoneticPr fontId="1" type="noConversion"/>
  </si>
  <si>
    <t>具体模型1</t>
    <phoneticPr fontId="1" type="noConversion"/>
  </si>
  <si>
    <t>具体模型2</t>
    <phoneticPr fontId="1" type="noConversion"/>
  </si>
  <si>
    <t>具体模型3</t>
    <phoneticPr fontId="1" type="noConversion"/>
  </si>
  <si>
    <t>无</t>
    <phoneticPr fontId="1" type="noConversion"/>
  </si>
  <si>
    <t>正周一</t>
    <phoneticPr fontId="1" type="noConversion"/>
  </si>
  <si>
    <t>正五月</t>
    <phoneticPr fontId="1" type="noConversion"/>
  </si>
  <si>
    <t>0.008746
***</t>
    <phoneticPr fontId="1" type="noConversion"/>
  </si>
  <si>
    <t>0.001582
***</t>
    <phoneticPr fontId="1" type="noConversion"/>
  </si>
  <si>
    <t>正</t>
    <phoneticPr fontId="1" type="noConversion"/>
  </si>
  <si>
    <t>无法充分建模</t>
    <phoneticPr fontId="1" type="noConversion"/>
  </si>
  <si>
    <t>无显著</t>
    <phoneticPr fontId="1" type="noConversion"/>
  </si>
  <si>
    <t>ARMA(0,0)
GARCH(5,5)</t>
    <phoneticPr fontId="1" type="noConversion"/>
  </si>
  <si>
    <t>0.002519
***</t>
    <phoneticPr fontId="1" type="noConversion"/>
  </si>
  <si>
    <t>正二月</t>
    <phoneticPr fontId="1" type="noConversion"/>
  </si>
  <si>
    <t>负一月</t>
    <phoneticPr fontId="1" type="noConversion"/>
  </si>
  <si>
    <t>-1.820387
***</t>
    <phoneticPr fontId="1" type="noConversion"/>
  </si>
  <si>
    <t>ARMA(2,2)
GARCH(1,1)</t>
    <phoneticPr fontId="1" type="noConversion"/>
  </si>
  <si>
    <t>-0.002848
**</t>
    <phoneticPr fontId="1" type="noConversion"/>
  </si>
  <si>
    <t>正二月</t>
    <phoneticPr fontId="1" type="noConversion"/>
  </si>
  <si>
    <t>0.021192
***</t>
    <phoneticPr fontId="1" type="noConversion"/>
  </si>
  <si>
    <t>负十二月</t>
    <phoneticPr fontId="1" type="noConversion"/>
  </si>
  <si>
    <t>-0.004574
*</t>
    <phoneticPr fontId="1" type="noConversion"/>
  </si>
  <si>
    <t>-0.002506
**</t>
    <phoneticPr fontId="1" type="noConversion"/>
  </si>
  <si>
    <t>负周四</t>
    <phoneticPr fontId="1" type="noConversion"/>
  </si>
  <si>
    <t>0.004353
***</t>
    <phoneticPr fontId="1" type="noConversion"/>
  </si>
  <si>
    <t>ARMA(0,0)
GARCH(2,2)</t>
    <phoneticPr fontId="1" type="noConversion"/>
  </si>
  <si>
    <t>-0.002087
***</t>
    <phoneticPr fontId="1" type="noConversion"/>
  </si>
  <si>
    <t>负周五</t>
    <phoneticPr fontId="1" type="noConversion"/>
  </si>
  <si>
    <t>-0.016451
***</t>
    <phoneticPr fontId="1" type="noConversion"/>
  </si>
  <si>
    <t>正</t>
    <phoneticPr fontId="1" type="noConversion"/>
  </si>
  <si>
    <t>0.001045
***</t>
    <phoneticPr fontId="1" type="noConversion"/>
  </si>
  <si>
    <t>正周二</t>
    <phoneticPr fontId="1" type="noConversion"/>
  </si>
  <si>
    <t>0.002738
***</t>
    <phoneticPr fontId="1" type="noConversion"/>
  </si>
  <si>
    <t>-0.004305
***</t>
    <phoneticPr fontId="1" type="noConversion"/>
  </si>
  <si>
    <t>0.003797
***</t>
    <phoneticPr fontId="1" type="noConversion"/>
  </si>
  <si>
    <t>正周五</t>
    <phoneticPr fontId="1" type="noConversion"/>
  </si>
  <si>
    <t>正一月</t>
    <phoneticPr fontId="1" type="noConversion"/>
  </si>
  <si>
    <t>-0.001834
***</t>
    <phoneticPr fontId="1" type="noConversion"/>
  </si>
  <si>
    <t>0.003900
***</t>
    <phoneticPr fontId="1" type="noConversion"/>
  </si>
  <si>
    <t>ARMA(1,1)
GARCH(5,5)</t>
    <phoneticPr fontId="1" type="noConversion"/>
  </si>
  <si>
    <t>0.003395
***</t>
    <phoneticPr fontId="1" type="noConversion"/>
  </si>
  <si>
    <t>原系数</t>
    <phoneticPr fontId="1" type="noConversion"/>
  </si>
  <si>
    <t>0.007383
***</t>
    <phoneticPr fontId="1" type="noConversion"/>
  </si>
  <si>
    <t>0.005791
**</t>
    <phoneticPr fontId="1" type="noConversion"/>
  </si>
  <si>
    <t>0.004435
***</t>
    <phoneticPr fontId="1" type="noConversion"/>
  </si>
  <si>
    <t>0.002194
***</t>
    <phoneticPr fontId="1" type="noConversion"/>
  </si>
  <si>
    <t>-0.001241
**</t>
    <phoneticPr fontId="1" type="noConversion"/>
  </si>
  <si>
    <t>0.003956
***</t>
    <phoneticPr fontId="1" type="noConversion"/>
  </si>
  <si>
    <t>0.008932
***</t>
    <phoneticPr fontId="1" type="noConversion"/>
  </si>
  <si>
    <t>0.007371
***</t>
    <phoneticPr fontId="1" type="noConversion"/>
  </si>
  <si>
    <t>0.002835
***</t>
    <phoneticPr fontId="1" type="noConversion"/>
  </si>
  <si>
    <t>0.003601
***</t>
    <phoneticPr fontId="1" type="noConversion"/>
  </si>
  <si>
    <t>0.005015
***</t>
    <phoneticPr fontId="1" type="noConversion"/>
  </si>
  <si>
    <t>0.005075
**</t>
    <phoneticPr fontId="1" type="noConversion"/>
  </si>
  <si>
    <t>0.003282
***</t>
    <phoneticPr fontId="1" type="noConversion"/>
  </si>
  <si>
    <t>0.023819
***</t>
    <phoneticPr fontId="1" type="noConversion"/>
  </si>
  <si>
    <t>0.002100
***</t>
    <phoneticPr fontId="1" type="noConversion"/>
  </si>
  <si>
    <t>0.004418
***</t>
    <phoneticPr fontId="1" type="noConversion"/>
  </si>
  <si>
    <t>0.009968
***</t>
    <phoneticPr fontId="1" type="noConversion"/>
  </si>
  <si>
    <t>系数</t>
    <phoneticPr fontId="1" type="noConversion"/>
  </si>
  <si>
    <t>模型参数</t>
    <phoneticPr fontId="1" type="noConversion"/>
  </si>
  <si>
    <t>上证综指1</t>
    <phoneticPr fontId="1" type="noConversion"/>
  </si>
  <si>
    <t>上证综指2</t>
    <phoneticPr fontId="1" type="noConversion"/>
  </si>
  <si>
    <t>上证综指3</t>
    <phoneticPr fontId="1" type="noConversion"/>
  </si>
  <si>
    <t>创业板指1</t>
    <phoneticPr fontId="1" type="noConversion"/>
  </si>
  <si>
    <t>创业板指2</t>
    <phoneticPr fontId="1" type="noConversion"/>
  </si>
  <si>
    <t>创业板指3</t>
    <phoneticPr fontId="1" type="noConversion"/>
  </si>
  <si>
    <t>深证成指1</t>
    <phoneticPr fontId="1" type="noConversion"/>
  </si>
  <si>
    <t>深证成指2</t>
    <phoneticPr fontId="1" type="noConversion"/>
  </si>
  <si>
    <t>深证成指3</t>
    <phoneticPr fontId="1" type="noConversion"/>
  </si>
  <si>
    <t>分布假设</t>
    <phoneticPr fontId="1" type="noConversion"/>
  </si>
  <si>
    <t>风险因素</t>
    <phoneticPr fontId="1" type="noConversion"/>
  </si>
  <si>
    <t>情绪因素</t>
    <phoneticPr fontId="1" type="noConversion"/>
  </si>
  <si>
    <t>政策因素</t>
    <phoneticPr fontId="1" type="noConversion"/>
  </si>
  <si>
    <t>假日</t>
    <phoneticPr fontId="1" type="noConversion"/>
  </si>
  <si>
    <t>周</t>
    <phoneticPr fontId="1" type="noConversion"/>
  </si>
  <si>
    <t>月</t>
    <phoneticPr fontId="1" type="noConversion"/>
  </si>
  <si>
    <t>风险</t>
    <phoneticPr fontId="1" type="noConversion"/>
  </si>
  <si>
    <t>情绪</t>
    <phoneticPr fontId="1" type="noConversion"/>
  </si>
  <si>
    <t>政策</t>
    <phoneticPr fontId="1" type="noConversion"/>
  </si>
  <si>
    <t>-0.003027
***</t>
    <phoneticPr fontId="1" type="noConversion"/>
  </si>
  <si>
    <t>-0.009536
***</t>
    <phoneticPr fontId="1" type="noConversion"/>
  </si>
  <si>
    <t>0.000959
***</t>
    <phoneticPr fontId="1" type="noConversion"/>
  </si>
  <si>
    <t>-0.002465
***</t>
    <phoneticPr fontId="1" type="noConversion"/>
  </si>
  <si>
    <t>-0.002612
***</t>
    <phoneticPr fontId="1" type="noConversion"/>
  </si>
  <si>
    <t>-0.002687
***</t>
    <phoneticPr fontId="1" type="noConversion"/>
  </si>
  <si>
    <t>-0.005050
***</t>
    <phoneticPr fontId="1" type="noConversion"/>
  </si>
  <si>
    <t>-0.005757
***</t>
    <phoneticPr fontId="1" type="noConversion"/>
  </si>
  <si>
    <t>0.003307
***</t>
    <phoneticPr fontId="1" type="noConversion"/>
  </si>
  <si>
    <t>-0.003183
***</t>
    <phoneticPr fontId="1" type="noConversion"/>
  </si>
  <si>
    <t>-0.002674
***</t>
    <phoneticPr fontId="1" type="noConversion"/>
  </si>
  <si>
    <t>-0.004206
***</t>
    <phoneticPr fontId="1" type="noConversion"/>
  </si>
  <si>
    <t>-0.011343
***</t>
    <phoneticPr fontId="1" type="noConversion"/>
  </si>
  <si>
    <t>-0.011616
***</t>
    <phoneticPr fontId="1" type="noConversion"/>
  </si>
  <si>
    <t>-0.002567
***</t>
    <phoneticPr fontId="1" type="noConversion"/>
  </si>
  <si>
    <t>-0.004137
***</t>
    <phoneticPr fontId="1" type="noConversion"/>
  </si>
  <si>
    <t>0.007713
***</t>
    <phoneticPr fontId="1" type="noConversion"/>
  </si>
  <si>
    <t>-0.000984
***</t>
    <phoneticPr fontId="1" type="noConversion"/>
  </si>
  <si>
    <t>-0.001602
***</t>
    <phoneticPr fontId="1" type="noConversion"/>
  </si>
  <si>
    <t>-0.002389
***</t>
    <phoneticPr fontId="1" type="noConversion"/>
  </si>
  <si>
    <t xml:space="preserve">0.001515
</t>
    <phoneticPr fontId="1" type="noConversion"/>
  </si>
  <si>
    <t>-0.004195
***</t>
    <phoneticPr fontId="1" type="noConversion"/>
  </si>
  <si>
    <t>0.001586
***</t>
    <phoneticPr fontId="1" type="noConversion"/>
  </si>
  <si>
    <t xml:space="preserve">0.000050
</t>
    <phoneticPr fontId="1" type="noConversion"/>
  </si>
  <si>
    <t>-0.001651
***</t>
    <phoneticPr fontId="1" type="noConversion"/>
  </si>
  <si>
    <t>0.002562
***</t>
    <phoneticPr fontId="1" type="noConversion"/>
  </si>
  <si>
    <t xml:space="preserve">0.015665
</t>
    <phoneticPr fontId="1" type="noConversion"/>
  </si>
  <si>
    <t xml:space="preserve">-0.000235
</t>
    <phoneticPr fontId="1" type="noConversion"/>
  </si>
  <si>
    <t xml:space="preserve">-0.006718
</t>
    <phoneticPr fontId="1" type="noConversion"/>
  </si>
  <si>
    <t>-0.105563
***</t>
    <phoneticPr fontId="1" type="noConversion"/>
  </si>
  <si>
    <t xml:space="preserve">0.002261
</t>
    <phoneticPr fontId="1" type="noConversion"/>
  </si>
  <si>
    <t>0.072164
***</t>
    <phoneticPr fontId="1" type="noConversion"/>
  </si>
  <si>
    <t>0.060204
***</t>
    <phoneticPr fontId="1" type="noConversion"/>
  </si>
  <si>
    <t>0.000139
***</t>
    <phoneticPr fontId="1" type="noConversion"/>
  </si>
  <si>
    <t>-0.001129
***</t>
    <phoneticPr fontId="1" type="noConversion"/>
  </si>
  <si>
    <t>0.001184
***</t>
    <phoneticPr fontId="1" type="noConversion"/>
  </si>
  <si>
    <t>-0.015438
***</t>
    <phoneticPr fontId="1" type="noConversion"/>
  </si>
  <si>
    <t>正</t>
    <phoneticPr fontId="1" type="noConversion"/>
  </si>
  <si>
    <t>负</t>
    <phoneticPr fontId="1" type="noConversion"/>
  </si>
  <si>
    <t>周历效应</t>
    <phoneticPr fontId="1" type="noConversion"/>
  </si>
  <si>
    <t>月历效应</t>
    <phoneticPr fontId="1" type="noConversion"/>
  </si>
  <si>
    <t>假日效应</t>
    <phoneticPr fontId="1" type="noConversion"/>
  </si>
  <si>
    <t>总检验数</t>
    <phoneticPr fontId="1" type="noConversion"/>
  </si>
  <si>
    <t>占比</t>
    <phoneticPr fontId="1" type="noConversion"/>
  </si>
  <si>
    <t>总计</t>
    <phoneticPr fontId="1" type="noConversion"/>
  </si>
  <si>
    <t>政策因素</t>
    <phoneticPr fontId="1" type="noConversion"/>
  </si>
  <si>
    <t>风险因素</t>
    <phoneticPr fontId="1" type="noConversion"/>
  </si>
  <si>
    <t>情绪因素</t>
    <phoneticPr fontId="1" type="noConversion"/>
  </si>
  <si>
    <t>与假设相同结果</t>
    <phoneticPr fontId="1" type="noConversion"/>
  </si>
  <si>
    <t>与假设相反结果</t>
    <phoneticPr fontId="1" type="noConversion"/>
  </si>
  <si>
    <t>正效应</t>
  </si>
  <si>
    <t>负效应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</si>
</sst>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quotePrefix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9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0475-3DF0-433A-A228-617B0113A5FC}">
  <dimension ref="B2:M23"/>
  <sheetViews>
    <sheetView workbookViewId="0">
      <selection activeCell="B2" sqref="B2:I11"/>
    </sheetView>
  </sheetViews>
  <sheetFormatPr defaultRowHeight="14.25" x14ac:dyDescent="0.2"/>
  <cols>
    <col min="2" max="2" width="8" bestFit="1" customWidth="1"/>
    <col min="3" max="3" width="9.75" bestFit="1" customWidth="1"/>
    <col min="4" max="4" width="18.875" bestFit="1" customWidth="1"/>
    <col min="5" max="5" width="15" bestFit="1" customWidth="1"/>
    <col min="6" max="6" width="18" bestFit="1" customWidth="1"/>
    <col min="7" max="7" width="7.5" bestFit="1" customWidth="1"/>
    <col min="8" max="8" width="9" bestFit="1" customWidth="1"/>
    <col min="9" max="9" width="10.5" bestFit="1" customWidth="1"/>
  </cols>
  <sheetData>
    <row r="2" spans="2:12" ht="24" x14ac:dyDescent="0.2">
      <c r="B2" s="3" t="s">
        <v>0</v>
      </c>
      <c r="C2" s="3" t="s">
        <v>27</v>
      </c>
      <c r="D2" s="5" t="s">
        <v>29</v>
      </c>
      <c r="E2" s="5" t="s">
        <v>124</v>
      </c>
      <c r="F2" s="5" t="s">
        <v>22</v>
      </c>
      <c r="G2" s="3" t="s">
        <v>17</v>
      </c>
      <c r="H2" s="3" t="s">
        <v>37</v>
      </c>
      <c r="I2" s="3" t="s">
        <v>18</v>
      </c>
    </row>
    <row r="3" spans="2:12" ht="22.5" x14ac:dyDescent="0.2">
      <c r="B3" s="35" t="s">
        <v>5</v>
      </c>
      <c r="C3" s="34" t="s">
        <v>28</v>
      </c>
      <c r="D3" s="34" t="s">
        <v>36</v>
      </c>
      <c r="E3" s="6" t="s">
        <v>19</v>
      </c>
      <c r="F3" s="6" t="s">
        <v>23</v>
      </c>
      <c r="G3" s="7" t="s">
        <v>31</v>
      </c>
      <c r="H3" s="34" t="s">
        <v>38</v>
      </c>
      <c r="I3" s="35" t="s">
        <v>32</v>
      </c>
    </row>
    <row r="4" spans="2:12" ht="22.5" x14ac:dyDescent="0.2">
      <c r="B4" s="35"/>
      <c r="C4" s="35"/>
      <c r="D4" s="35"/>
      <c r="E4" s="6" t="s">
        <v>20</v>
      </c>
      <c r="F4" s="6" t="s">
        <v>35</v>
      </c>
      <c r="G4" s="7" t="s">
        <v>34</v>
      </c>
      <c r="H4" s="34"/>
      <c r="I4" s="35"/>
    </row>
    <row r="5" spans="2:12" x14ac:dyDescent="0.2">
      <c r="B5" s="35"/>
      <c r="C5" s="35"/>
      <c r="D5" s="35"/>
      <c r="E5" s="6" t="s">
        <v>21</v>
      </c>
      <c r="F5" s="6" t="s">
        <v>33</v>
      </c>
      <c r="G5" s="6">
        <v>1.5900000000000001E-2</v>
      </c>
      <c r="H5" s="34"/>
      <c r="I5" s="35"/>
    </row>
    <row r="6" spans="2:12" ht="22.5" x14ac:dyDescent="0.2">
      <c r="B6" s="35" t="s">
        <v>6</v>
      </c>
      <c r="C6" s="34" t="s">
        <v>41</v>
      </c>
      <c r="D6" s="34" t="s">
        <v>40</v>
      </c>
      <c r="E6" s="6" t="s">
        <v>19</v>
      </c>
      <c r="F6" s="6" t="s">
        <v>23</v>
      </c>
      <c r="G6" s="7" t="s">
        <v>39</v>
      </c>
      <c r="H6" s="34" t="s">
        <v>42</v>
      </c>
      <c r="I6" s="35" t="s">
        <v>32</v>
      </c>
    </row>
    <row r="7" spans="2:12" ht="22.5" x14ac:dyDescent="0.2">
      <c r="B7" s="35"/>
      <c r="C7" s="35"/>
      <c r="D7" s="35"/>
      <c r="E7" s="6" t="s">
        <v>20</v>
      </c>
      <c r="F7" s="6" t="s">
        <v>43</v>
      </c>
      <c r="G7" s="7" t="s">
        <v>44</v>
      </c>
      <c r="H7" s="34"/>
      <c r="I7" s="35"/>
    </row>
    <row r="8" spans="2:12" ht="22.5" x14ac:dyDescent="0.2">
      <c r="B8" s="35"/>
      <c r="C8" s="35"/>
      <c r="D8" s="35"/>
      <c r="E8" s="6" t="s">
        <v>21</v>
      </c>
      <c r="F8" s="6" t="s">
        <v>46</v>
      </c>
      <c r="G8" s="7" t="s">
        <v>45</v>
      </c>
      <c r="H8" s="34"/>
      <c r="I8" s="35"/>
    </row>
    <row r="9" spans="2:12" ht="22.5" x14ac:dyDescent="0.2">
      <c r="B9" s="35" t="s">
        <v>7</v>
      </c>
      <c r="C9" s="34" t="s">
        <v>28</v>
      </c>
      <c r="D9" s="34" t="s">
        <v>47</v>
      </c>
      <c r="E9" s="6" t="s">
        <v>19</v>
      </c>
      <c r="F9" s="6" t="s">
        <v>23</v>
      </c>
      <c r="G9" s="7" t="s">
        <v>48</v>
      </c>
      <c r="H9" s="34" t="s">
        <v>38</v>
      </c>
      <c r="I9" s="35" t="s">
        <v>32</v>
      </c>
    </row>
    <row r="10" spans="2:12" ht="22.5" x14ac:dyDescent="0.2">
      <c r="B10" s="35"/>
      <c r="C10" s="35"/>
      <c r="D10" s="35"/>
      <c r="E10" s="6" t="s">
        <v>20</v>
      </c>
      <c r="F10" s="6" t="s">
        <v>49</v>
      </c>
      <c r="G10" s="7" t="s">
        <v>50</v>
      </c>
      <c r="H10" s="34"/>
      <c r="I10" s="35"/>
    </row>
    <row r="11" spans="2:12" x14ac:dyDescent="0.2">
      <c r="B11" s="35"/>
      <c r="C11" s="35"/>
      <c r="D11" s="35"/>
      <c r="E11" s="6" t="s">
        <v>21</v>
      </c>
      <c r="F11" s="6" t="s">
        <v>51</v>
      </c>
      <c r="G11" s="6">
        <v>2.0619999999999999E-2</v>
      </c>
      <c r="H11" s="34"/>
      <c r="I11" s="35"/>
    </row>
    <row r="13" spans="2:12" ht="36" x14ac:dyDescent="0.2">
      <c r="K13" s="4" t="s">
        <v>24</v>
      </c>
      <c r="L13" s="4" t="s">
        <v>25</v>
      </c>
    </row>
    <row r="14" spans="2:12" x14ac:dyDescent="0.2">
      <c r="K14" s="33" t="s">
        <v>26</v>
      </c>
      <c r="L14" s="33" t="s">
        <v>26</v>
      </c>
    </row>
    <row r="15" spans="2:12" x14ac:dyDescent="0.2">
      <c r="K15" s="33"/>
      <c r="L15" s="33"/>
    </row>
    <row r="16" spans="2:12" x14ac:dyDescent="0.2">
      <c r="K16" s="33"/>
      <c r="L16" s="33"/>
    </row>
    <row r="17" spans="11:13" x14ac:dyDescent="0.2">
      <c r="K17" s="33" t="s">
        <v>26</v>
      </c>
      <c r="L17" s="33" t="s">
        <v>26</v>
      </c>
    </row>
    <row r="18" spans="11:13" x14ac:dyDescent="0.2">
      <c r="K18" s="33"/>
      <c r="L18" s="33"/>
    </row>
    <row r="19" spans="11:13" x14ac:dyDescent="0.2">
      <c r="K19" s="33"/>
      <c r="L19" s="33"/>
    </row>
    <row r="20" spans="11:13" x14ac:dyDescent="0.2">
      <c r="K20" s="33" t="s">
        <v>26</v>
      </c>
      <c r="L20" s="33" t="s">
        <v>26</v>
      </c>
    </row>
    <row r="21" spans="11:13" x14ac:dyDescent="0.2">
      <c r="K21" s="33"/>
      <c r="L21" s="33"/>
    </row>
    <row r="22" spans="11:13" x14ac:dyDescent="0.2">
      <c r="K22" s="33"/>
      <c r="L22" s="33"/>
    </row>
    <row r="23" spans="11:13" x14ac:dyDescent="0.2">
      <c r="M23" s="1" t="s">
        <v>30</v>
      </c>
    </row>
  </sheetData>
  <mergeCells count="21">
    <mergeCell ref="B3:B5"/>
    <mergeCell ref="B6:B8"/>
    <mergeCell ref="B9:B11"/>
    <mergeCell ref="C3:C5"/>
    <mergeCell ref="C6:C8"/>
    <mergeCell ref="C9:C11"/>
    <mergeCell ref="L20:L22"/>
    <mergeCell ref="D3:D5"/>
    <mergeCell ref="D6:D8"/>
    <mergeCell ref="D9:D11"/>
    <mergeCell ref="H3:H5"/>
    <mergeCell ref="H6:H8"/>
    <mergeCell ref="H9:H11"/>
    <mergeCell ref="K14:K16"/>
    <mergeCell ref="K17:K19"/>
    <mergeCell ref="K20:K22"/>
    <mergeCell ref="I3:I5"/>
    <mergeCell ref="I6:I8"/>
    <mergeCell ref="I9:I11"/>
    <mergeCell ref="L14:L16"/>
    <mergeCell ref="L17:L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B34" sqref="B34"/>
    </sheetView>
  </sheetViews>
  <sheetFormatPr defaultRowHeight="13.5" x14ac:dyDescent="0.15"/>
  <cols>
    <col min="1" max="1" width="9" style="1"/>
    <col min="2" max="2" width="9" style="2"/>
    <col min="3" max="4" width="9" style="2" bestFit="1" customWidth="1"/>
    <col min="5" max="5" width="8.25" style="2" bestFit="1" customWidth="1"/>
    <col min="6" max="7" width="9" style="2" bestFit="1" customWidth="1"/>
    <col min="8" max="8" width="8.25" style="2" bestFit="1" customWidth="1"/>
    <col min="9" max="10" width="9" style="2" bestFit="1" customWidth="1"/>
    <col min="11" max="12" width="7.5" style="2" bestFit="1" customWidth="1"/>
    <col min="13" max="16384" width="9" style="1"/>
  </cols>
  <sheetData>
    <row r="1" spans="1:14" x14ac:dyDescent="0.15">
      <c r="A1" s="2"/>
    </row>
    <row r="2" spans="1:14" x14ac:dyDescent="0.15">
      <c r="B2" s="2" t="s">
        <v>0</v>
      </c>
      <c r="C2" s="2" t="s">
        <v>114</v>
      </c>
      <c r="D2" s="2" t="s">
        <v>2</v>
      </c>
      <c r="E2" s="2" t="s">
        <v>113</v>
      </c>
      <c r="F2" s="2" t="s">
        <v>114</v>
      </c>
      <c r="G2" s="2" t="s">
        <v>3</v>
      </c>
      <c r="H2" s="2" t="s">
        <v>113</v>
      </c>
      <c r="I2" s="2" t="s">
        <v>114</v>
      </c>
      <c r="J2" s="2" t="s">
        <v>4</v>
      </c>
      <c r="K2" s="2" t="s">
        <v>113</v>
      </c>
    </row>
    <row r="3" spans="1:14" ht="22.5" x14ac:dyDescent="0.15">
      <c r="B3" s="6" t="s">
        <v>115</v>
      </c>
      <c r="C3" s="7" t="s">
        <v>52</v>
      </c>
      <c r="D3" s="6" t="s">
        <v>53</v>
      </c>
      <c r="E3" s="8" t="s">
        <v>91</v>
      </c>
      <c r="F3" s="7" t="s">
        <v>93</v>
      </c>
      <c r="G3" s="6" t="s">
        <v>90</v>
      </c>
      <c r="H3" s="7" t="s">
        <v>92</v>
      </c>
      <c r="I3" s="7" t="s">
        <v>63</v>
      </c>
      <c r="J3" s="6" t="s">
        <v>23</v>
      </c>
      <c r="K3" s="6" t="s">
        <v>57</v>
      </c>
    </row>
    <row r="4" spans="1:14" ht="22.5" x14ac:dyDescent="0.15">
      <c r="B4" s="6" t="s">
        <v>116</v>
      </c>
      <c r="C4" s="7" t="s">
        <v>42</v>
      </c>
      <c r="D4" s="6" t="s">
        <v>58</v>
      </c>
      <c r="E4" s="7" t="s">
        <v>94</v>
      </c>
      <c r="F4" s="7" t="s">
        <v>38</v>
      </c>
      <c r="G4" s="6" t="s">
        <v>59</v>
      </c>
      <c r="H4" s="7" t="s">
        <v>60</v>
      </c>
      <c r="I4" s="7" t="s">
        <v>38</v>
      </c>
      <c r="J4" s="6" t="s">
        <v>62</v>
      </c>
      <c r="K4" s="7" t="s">
        <v>61</v>
      </c>
    </row>
    <row r="5" spans="1:14" ht="22.5" x14ac:dyDescent="0.15">
      <c r="B5" s="6" t="s">
        <v>117</v>
      </c>
      <c r="C5" s="7" t="s">
        <v>38</v>
      </c>
      <c r="D5" s="6" t="s">
        <v>64</v>
      </c>
      <c r="E5" s="6" t="s">
        <v>23</v>
      </c>
      <c r="F5" s="7" t="s">
        <v>65</v>
      </c>
      <c r="G5" s="6" t="s">
        <v>67</v>
      </c>
      <c r="H5" s="7" t="s">
        <v>66</v>
      </c>
      <c r="I5" s="7" t="s">
        <v>38</v>
      </c>
      <c r="J5" s="6" t="s">
        <v>64</v>
      </c>
      <c r="K5" s="6" t="s">
        <v>23</v>
      </c>
    </row>
    <row r="6" spans="1:14" ht="22.5" x14ac:dyDescent="0.15">
      <c r="B6" s="6" t="s">
        <v>118</v>
      </c>
      <c r="C6" s="7" t="s">
        <v>42</v>
      </c>
      <c r="D6" s="6" t="s">
        <v>53</v>
      </c>
      <c r="E6" s="8" t="s">
        <v>71</v>
      </c>
      <c r="F6" s="7" t="s">
        <v>70</v>
      </c>
      <c r="G6" s="6" t="s">
        <v>68</v>
      </c>
      <c r="H6" s="8" t="s">
        <v>69</v>
      </c>
      <c r="I6" s="7" t="s">
        <v>38</v>
      </c>
      <c r="J6" s="6" t="s">
        <v>64</v>
      </c>
      <c r="K6" s="6" t="s">
        <v>23</v>
      </c>
    </row>
    <row r="7" spans="1:14" ht="22.5" x14ac:dyDescent="0.15">
      <c r="B7" s="6" t="s">
        <v>119</v>
      </c>
      <c r="C7" s="7" t="s">
        <v>38</v>
      </c>
      <c r="D7" s="6" t="s">
        <v>64</v>
      </c>
      <c r="E7" s="6" t="s">
        <v>23</v>
      </c>
      <c r="F7" s="7" t="s">
        <v>38</v>
      </c>
      <c r="G7" s="6" t="s">
        <v>72</v>
      </c>
      <c r="H7" s="7" t="s">
        <v>73</v>
      </c>
      <c r="I7" s="7" t="s">
        <v>38</v>
      </c>
      <c r="J7" s="6" t="s">
        <v>64</v>
      </c>
      <c r="K7" s="6" t="s">
        <v>23</v>
      </c>
    </row>
    <row r="8" spans="1:14" ht="22.5" x14ac:dyDescent="0.15">
      <c r="B8" s="6" t="s">
        <v>120</v>
      </c>
      <c r="C8" s="7" t="s">
        <v>38</v>
      </c>
      <c r="D8" s="6" t="s">
        <v>89</v>
      </c>
      <c r="E8" s="7" t="s">
        <v>88</v>
      </c>
      <c r="F8" s="7" t="s">
        <v>38</v>
      </c>
      <c r="G8" s="6" t="s">
        <v>74</v>
      </c>
      <c r="H8" s="8" t="s">
        <v>75</v>
      </c>
      <c r="I8" s="7" t="s">
        <v>38</v>
      </c>
      <c r="J8" s="6" t="s">
        <v>64</v>
      </c>
      <c r="K8" s="6" t="s">
        <v>23</v>
      </c>
    </row>
    <row r="9" spans="1:14" ht="22.5" x14ac:dyDescent="0.15">
      <c r="B9" s="6" t="s">
        <v>121</v>
      </c>
      <c r="C9" s="7" t="s">
        <v>38</v>
      </c>
      <c r="D9" s="6" t="s">
        <v>77</v>
      </c>
      <c r="E9" s="8" t="s">
        <v>76</v>
      </c>
      <c r="F9" s="7" t="s">
        <v>79</v>
      </c>
      <c r="G9" s="6" t="s">
        <v>72</v>
      </c>
      <c r="H9" s="7" t="s">
        <v>78</v>
      </c>
      <c r="I9" s="7" t="s">
        <v>42</v>
      </c>
      <c r="J9" s="6" t="s">
        <v>64</v>
      </c>
      <c r="K9" s="6" t="s">
        <v>23</v>
      </c>
    </row>
    <row r="10" spans="1:14" ht="22.5" x14ac:dyDescent="0.15">
      <c r="B10" s="6" t="s">
        <v>122</v>
      </c>
      <c r="C10" s="7" t="s">
        <v>38</v>
      </c>
      <c r="D10" s="6" t="s">
        <v>81</v>
      </c>
      <c r="E10" s="8" t="s">
        <v>80</v>
      </c>
      <c r="F10" s="7" t="s">
        <v>38</v>
      </c>
      <c r="G10" s="6" t="s">
        <v>68</v>
      </c>
      <c r="H10" s="8" t="s">
        <v>82</v>
      </c>
      <c r="I10" s="7" t="s">
        <v>38</v>
      </c>
      <c r="J10" s="6" t="s">
        <v>83</v>
      </c>
      <c r="K10" s="7" t="s">
        <v>84</v>
      </c>
    </row>
    <row r="11" spans="1:14" ht="22.5" x14ac:dyDescent="0.15">
      <c r="B11" s="6" t="s">
        <v>123</v>
      </c>
      <c r="C11" s="7" t="s">
        <v>38</v>
      </c>
      <c r="D11" s="6" t="s">
        <v>85</v>
      </c>
      <c r="E11" s="7" t="s">
        <v>86</v>
      </c>
      <c r="F11" s="7" t="s">
        <v>38</v>
      </c>
      <c r="G11" s="6" t="s">
        <v>74</v>
      </c>
      <c r="H11" s="8" t="s">
        <v>87</v>
      </c>
      <c r="I11" s="7" t="s">
        <v>38</v>
      </c>
      <c r="J11" s="6" t="s">
        <v>64</v>
      </c>
      <c r="K11" s="6" t="s">
        <v>23</v>
      </c>
    </row>
    <row r="13" spans="1:14" x14ac:dyDescent="0.15">
      <c r="N13" s="2" t="s">
        <v>1</v>
      </c>
    </row>
    <row r="14" spans="1:14" x14ac:dyDescent="0.15">
      <c r="N14" s="6" t="s">
        <v>8</v>
      </c>
    </row>
    <row r="15" spans="1:14" x14ac:dyDescent="0.15">
      <c r="N15" s="6" t="s">
        <v>9</v>
      </c>
    </row>
    <row r="16" spans="1:14" x14ac:dyDescent="0.15">
      <c r="N16" s="6" t="s">
        <v>10</v>
      </c>
    </row>
    <row r="17" spans="14:14" x14ac:dyDescent="0.15">
      <c r="N17" s="6" t="s">
        <v>11</v>
      </c>
    </row>
    <row r="18" spans="14:14" x14ac:dyDescent="0.15">
      <c r="N18" s="6" t="s">
        <v>12</v>
      </c>
    </row>
    <row r="19" spans="14:14" x14ac:dyDescent="0.15">
      <c r="N19" s="6" t="s">
        <v>13</v>
      </c>
    </row>
    <row r="20" spans="14:14" x14ac:dyDescent="0.15">
      <c r="N20" s="6" t="s">
        <v>14</v>
      </c>
    </row>
    <row r="21" spans="14:14" x14ac:dyDescent="0.15">
      <c r="N21" s="6" t="s">
        <v>15</v>
      </c>
    </row>
    <row r="22" spans="14:14" x14ac:dyDescent="0.15">
      <c r="N22" s="6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28F1-9456-4541-BAA9-E0A1BCFA771D}">
  <dimension ref="B1:Y30"/>
  <sheetViews>
    <sheetView tabSelected="1" topLeftCell="D7" workbookViewId="0">
      <selection activeCell="Q26" sqref="Q26"/>
    </sheetView>
  </sheetViews>
  <sheetFormatPr defaultRowHeight="14.25" x14ac:dyDescent="0.2"/>
  <cols>
    <col min="3" max="3" width="13" customWidth="1"/>
    <col min="4" max="4" width="10" style="2" customWidth="1"/>
    <col min="6" max="6" width="8.25" customWidth="1"/>
    <col min="7" max="9" width="9" bestFit="1" customWidth="1"/>
    <col min="10" max="10" width="9" customWidth="1"/>
    <col min="11" max="11" width="10" style="2" customWidth="1"/>
    <col min="13" max="13" width="8.25" customWidth="1"/>
    <col min="14" max="16" width="9" bestFit="1" customWidth="1"/>
    <col min="17" max="17" width="10.5" style="2" customWidth="1"/>
    <col min="19" max="19" width="7.5" customWidth="1"/>
    <col min="20" max="22" width="9" bestFit="1" customWidth="1"/>
  </cols>
  <sheetData>
    <row r="1" spans="2:22" ht="15" thickBot="1" x14ac:dyDescent="0.25"/>
    <row r="2" spans="2:22" x14ac:dyDescent="0.2">
      <c r="B2" s="2" t="s">
        <v>0</v>
      </c>
      <c r="C2" s="2" t="s">
        <v>1</v>
      </c>
      <c r="D2" s="2" t="s">
        <v>54</v>
      </c>
      <c r="E2" s="2" t="s">
        <v>2</v>
      </c>
      <c r="F2" s="15" t="s">
        <v>95</v>
      </c>
      <c r="G2" s="15" t="s">
        <v>125</v>
      </c>
      <c r="H2" s="16" t="s">
        <v>126</v>
      </c>
      <c r="I2" s="2" t="s">
        <v>127</v>
      </c>
      <c r="J2" s="2" t="s">
        <v>0</v>
      </c>
      <c r="K2" s="2" t="s">
        <v>55</v>
      </c>
      <c r="L2" s="2" t="s">
        <v>3</v>
      </c>
      <c r="M2" s="15" t="s">
        <v>95</v>
      </c>
      <c r="N2" s="15" t="s">
        <v>125</v>
      </c>
      <c r="O2" s="16" t="s">
        <v>126</v>
      </c>
      <c r="P2" s="2" t="s">
        <v>127</v>
      </c>
      <c r="Q2" s="2" t="s">
        <v>56</v>
      </c>
      <c r="R2" s="2" t="s">
        <v>4</v>
      </c>
      <c r="S2" s="15" t="s">
        <v>95</v>
      </c>
      <c r="T2" s="15" t="s">
        <v>125</v>
      </c>
      <c r="U2" s="16" t="s">
        <v>126</v>
      </c>
      <c r="V2" s="2" t="s">
        <v>127</v>
      </c>
    </row>
    <row r="3" spans="2:22" ht="22.5" x14ac:dyDescent="0.2">
      <c r="B3" s="6" t="s">
        <v>5</v>
      </c>
      <c r="C3" s="6" t="s">
        <v>8</v>
      </c>
      <c r="D3" s="7" t="s">
        <v>52</v>
      </c>
      <c r="E3" s="6" t="s">
        <v>53</v>
      </c>
      <c r="F3" s="17" t="s">
        <v>91</v>
      </c>
      <c r="G3" s="17" t="s">
        <v>134</v>
      </c>
      <c r="H3" s="18" t="s">
        <v>96</v>
      </c>
      <c r="I3" s="8" t="s">
        <v>169</v>
      </c>
      <c r="J3" s="6" t="s">
        <v>5</v>
      </c>
      <c r="K3" s="7" t="s">
        <v>93</v>
      </c>
      <c r="L3" s="6" t="s">
        <v>90</v>
      </c>
      <c r="M3" s="25" t="s">
        <v>92</v>
      </c>
      <c r="N3" s="17" t="s">
        <v>140</v>
      </c>
      <c r="O3" s="18" t="s">
        <v>97</v>
      </c>
      <c r="P3" s="9" t="s">
        <v>159</v>
      </c>
      <c r="Q3" s="7" t="s">
        <v>63</v>
      </c>
      <c r="R3" s="6" t="s">
        <v>23</v>
      </c>
      <c r="S3" s="19" t="s">
        <v>23</v>
      </c>
      <c r="T3" s="19"/>
      <c r="U3" s="18"/>
      <c r="V3" s="8"/>
    </row>
    <row r="4" spans="2:22" ht="22.5" x14ac:dyDescent="0.2">
      <c r="B4" s="6" t="s">
        <v>5</v>
      </c>
      <c r="C4" s="6" t="s">
        <v>9</v>
      </c>
      <c r="D4" s="7" t="s">
        <v>42</v>
      </c>
      <c r="E4" s="6" t="s">
        <v>58</v>
      </c>
      <c r="F4" s="25" t="s">
        <v>94</v>
      </c>
      <c r="G4" s="17" t="s">
        <v>135</v>
      </c>
      <c r="H4" s="18" t="s">
        <v>98</v>
      </c>
      <c r="I4" s="8" t="s">
        <v>153</v>
      </c>
      <c r="J4" s="6" t="s">
        <v>5</v>
      </c>
      <c r="K4" s="7" t="s">
        <v>38</v>
      </c>
      <c r="L4" s="6" t="s">
        <v>59</v>
      </c>
      <c r="M4" s="25" t="s">
        <v>60</v>
      </c>
      <c r="N4" s="17" t="s">
        <v>141</v>
      </c>
      <c r="O4" s="18" t="s">
        <v>150</v>
      </c>
      <c r="P4" s="7" t="s">
        <v>160</v>
      </c>
      <c r="Q4" s="7" t="s">
        <v>38</v>
      </c>
      <c r="R4" s="6" t="s">
        <v>62</v>
      </c>
      <c r="S4" s="25" t="s">
        <v>61</v>
      </c>
      <c r="T4" s="17" t="s">
        <v>149</v>
      </c>
      <c r="U4" s="21" t="s">
        <v>99</v>
      </c>
      <c r="V4" s="8" t="s">
        <v>168</v>
      </c>
    </row>
    <row r="5" spans="2:22" ht="22.5" x14ac:dyDescent="0.2">
      <c r="B5" s="6" t="s">
        <v>5</v>
      </c>
      <c r="C5" s="6" t="s">
        <v>10</v>
      </c>
      <c r="D5" s="7" t="s">
        <v>38</v>
      </c>
      <c r="E5" s="6" t="s">
        <v>64</v>
      </c>
      <c r="F5" s="19" t="s">
        <v>23</v>
      </c>
      <c r="G5" s="19"/>
      <c r="H5" s="20"/>
      <c r="I5" s="6"/>
      <c r="J5" s="6" t="s">
        <v>5</v>
      </c>
      <c r="K5" s="7" t="s">
        <v>65</v>
      </c>
      <c r="L5" s="6" t="s">
        <v>67</v>
      </c>
      <c r="M5" s="25" t="s">
        <v>66</v>
      </c>
      <c r="N5" s="17" t="s">
        <v>142</v>
      </c>
      <c r="O5" s="18" t="s">
        <v>100</v>
      </c>
      <c r="P5" s="8" t="s">
        <v>161</v>
      </c>
      <c r="Q5" s="7" t="s">
        <v>38</v>
      </c>
      <c r="R5" s="6" t="s">
        <v>64</v>
      </c>
      <c r="S5" s="19" t="s">
        <v>23</v>
      </c>
      <c r="T5" s="19"/>
      <c r="U5" s="20"/>
      <c r="V5" s="6"/>
    </row>
    <row r="6" spans="2:22" ht="22.5" x14ac:dyDescent="0.2">
      <c r="B6" s="6" t="s">
        <v>6</v>
      </c>
      <c r="C6" s="6" t="s">
        <v>11</v>
      </c>
      <c r="D6" s="7" t="s">
        <v>42</v>
      </c>
      <c r="E6" s="6" t="s">
        <v>53</v>
      </c>
      <c r="F6" s="17" t="s">
        <v>71</v>
      </c>
      <c r="G6" s="17" t="s">
        <v>151</v>
      </c>
      <c r="H6" s="18" t="s">
        <v>101</v>
      </c>
      <c r="I6" s="8" t="s">
        <v>154</v>
      </c>
      <c r="J6" s="6" t="s">
        <v>6</v>
      </c>
      <c r="K6" s="7" t="s">
        <v>42</v>
      </c>
      <c r="L6" s="6" t="s">
        <v>68</v>
      </c>
      <c r="M6" s="17" t="s">
        <v>152</v>
      </c>
      <c r="N6" s="17" t="s">
        <v>152</v>
      </c>
      <c r="O6" s="18" t="s">
        <v>102</v>
      </c>
      <c r="P6" s="8" t="s">
        <v>162</v>
      </c>
      <c r="Q6" s="7" t="s">
        <v>38</v>
      </c>
      <c r="R6" s="6" t="s">
        <v>64</v>
      </c>
      <c r="S6" s="19" t="s">
        <v>23</v>
      </c>
      <c r="T6" s="19"/>
      <c r="U6" s="18"/>
      <c r="V6" s="8"/>
    </row>
    <row r="7" spans="2:22" ht="22.5" x14ac:dyDescent="0.2">
      <c r="B7" s="6" t="s">
        <v>6</v>
      </c>
      <c r="C7" s="6" t="s">
        <v>12</v>
      </c>
      <c r="D7" s="7" t="s">
        <v>38</v>
      </c>
      <c r="E7" s="6" t="s">
        <v>64</v>
      </c>
      <c r="F7" s="19" t="s">
        <v>23</v>
      </c>
      <c r="G7" s="19"/>
      <c r="H7" s="20"/>
      <c r="I7" s="6"/>
      <c r="J7" s="6" t="s">
        <v>6</v>
      </c>
      <c r="K7" s="7" t="s">
        <v>38</v>
      </c>
      <c r="L7" s="6" t="s">
        <v>67</v>
      </c>
      <c r="M7" s="25" t="s">
        <v>73</v>
      </c>
      <c r="N7" s="17" t="s">
        <v>143</v>
      </c>
      <c r="O7" s="21" t="s">
        <v>103</v>
      </c>
      <c r="P7" s="8" t="s">
        <v>163</v>
      </c>
      <c r="Q7" s="7" t="s">
        <v>38</v>
      </c>
      <c r="R7" s="6" t="s">
        <v>64</v>
      </c>
      <c r="S7" s="19" t="s">
        <v>23</v>
      </c>
      <c r="T7" s="19"/>
      <c r="U7" s="20"/>
      <c r="V7" s="6"/>
    </row>
    <row r="8" spans="2:22" ht="22.5" x14ac:dyDescent="0.2">
      <c r="B8" s="6" t="s">
        <v>6</v>
      </c>
      <c r="C8" s="6" t="s">
        <v>13</v>
      </c>
      <c r="D8" s="7" t="s">
        <v>38</v>
      </c>
      <c r="E8" s="6" t="s">
        <v>89</v>
      </c>
      <c r="F8" s="25" t="s">
        <v>88</v>
      </c>
      <c r="G8" s="17" t="s">
        <v>136</v>
      </c>
      <c r="H8" s="21" t="s">
        <v>104</v>
      </c>
      <c r="I8" s="8" t="s">
        <v>155</v>
      </c>
      <c r="J8" s="6" t="s">
        <v>6</v>
      </c>
      <c r="K8" s="7" t="s">
        <v>38</v>
      </c>
      <c r="L8" s="6" t="s">
        <v>74</v>
      </c>
      <c r="M8" s="17" t="s">
        <v>75</v>
      </c>
      <c r="N8" s="17" t="s">
        <v>144</v>
      </c>
      <c r="O8" s="21" t="s">
        <v>105</v>
      </c>
      <c r="P8" s="9" t="s">
        <v>170</v>
      </c>
      <c r="Q8" s="7" t="s">
        <v>38</v>
      </c>
      <c r="R8" s="6" t="s">
        <v>64</v>
      </c>
      <c r="S8" s="19" t="s">
        <v>23</v>
      </c>
      <c r="T8" s="19"/>
      <c r="U8" s="21"/>
      <c r="V8" s="7"/>
    </row>
    <row r="9" spans="2:22" ht="22.5" x14ac:dyDescent="0.2">
      <c r="B9" s="6" t="s">
        <v>7</v>
      </c>
      <c r="C9" s="6" t="s">
        <v>14</v>
      </c>
      <c r="D9" s="7" t="s">
        <v>38</v>
      </c>
      <c r="E9" s="6" t="s">
        <v>53</v>
      </c>
      <c r="F9" s="17" t="s">
        <v>76</v>
      </c>
      <c r="G9" s="17" t="s">
        <v>137</v>
      </c>
      <c r="H9" s="18" t="s">
        <v>106</v>
      </c>
      <c r="I9" s="8" t="s">
        <v>156</v>
      </c>
      <c r="J9" s="6" t="s">
        <v>7</v>
      </c>
      <c r="K9" s="7" t="s">
        <v>79</v>
      </c>
      <c r="L9" s="6" t="s">
        <v>67</v>
      </c>
      <c r="M9" s="25" t="s">
        <v>78</v>
      </c>
      <c r="N9" s="17" t="s">
        <v>145</v>
      </c>
      <c r="O9" s="18" t="s">
        <v>107</v>
      </c>
      <c r="P9" s="8" t="s">
        <v>164</v>
      </c>
      <c r="Q9" s="7" t="s">
        <v>42</v>
      </c>
      <c r="R9" s="6" t="s">
        <v>64</v>
      </c>
      <c r="S9" s="19" t="s">
        <v>23</v>
      </c>
      <c r="T9" s="19"/>
      <c r="U9" s="18"/>
      <c r="V9" s="8"/>
    </row>
    <row r="10" spans="2:22" ht="22.5" x14ac:dyDescent="0.2">
      <c r="B10" s="6" t="s">
        <v>7</v>
      </c>
      <c r="C10" s="6" t="s">
        <v>15</v>
      </c>
      <c r="D10" s="7" t="s">
        <v>38</v>
      </c>
      <c r="E10" s="6" t="s">
        <v>81</v>
      </c>
      <c r="F10" s="17" t="s">
        <v>80</v>
      </c>
      <c r="G10" s="17" t="s">
        <v>138</v>
      </c>
      <c r="H10" s="18" t="s">
        <v>108</v>
      </c>
      <c r="I10" s="8" t="s">
        <v>157</v>
      </c>
      <c r="J10" s="6" t="s">
        <v>7</v>
      </c>
      <c r="K10" s="7" t="s">
        <v>38</v>
      </c>
      <c r="L10" s="6" t="s">
        <v>68</v>
      </c>
      <c r="M10" s="17" t="s">
        <v>82</v>
      </c>
      <c r="N10" s="17" t="s">
        <v>146</v>
      </c>
      <c r="O10" s="18" t="s">
        <v>109</v>
      </c>
      <c r="P10" s="8" t="s">
        <v>165</v>
      </c>
      <c r="Q10" s="7" t="s">
        <v>38</v>
      </c>
      <c r="R10" s="6" t="s">
        <v>62</v>
      </c>
      <c r="S10" s="25" t="s">
        <v>84</v>
      </c>
      <c r="T10" s="17" t="s">
        <v>148</v>
      </c>
      <c r="U10" s="18" t="s">
        <v>110</v>
      </c>
      <c r="V10" s="8" t="s">
        <v>167</v>
      </c>
    </row>
    <row r="11" spans="2:22" ht="23.25" thickBot="1" x14ac:dyDescent="0.25">
      <c r="B11" s="6" t="s">
        <v>7</v>
      </c>
      <c r="C11" s="6" t="s">
        <v>16</v>
      </c>
      <c r="D11" s="7" t="s">
        <v>38</v>
      </c>
      <c r="E11" s="6" t="s">
        <v>85</v>
      </c>
      <c r="F11" s="24" t="s">
        <v>86</v>
      </c>
      <c r="G11" s="22" t="s">
        <v>139</v>
      </c>
      <c r="H11" s="23" t="s">
        <v>111</v>
      </c>
      <c r="I11" s="8" t="s">
        <v>158</v>
      </c>
      <c r="J11" s="6" t="s">
        <v>7</v>
      </c>
      <c r="K11" s="7" t="s">
        <v>38</v>
      </c>
      <c r="L11" s="6" t="s">
        <v>74</v>
      </c>
      <c r="M11" s="22" t="s">
        <v>87</v>
      </c>
      <c r="N11" s="22" t="s">
        <v>147</v>
      </c>
      <c r="O11" s="23" t="s">
        <v>112</v>
      </c>
      <c r="P11" s="8" t="s">
        <v>166</v>
      </c>
      <c r="Q11" s="7" t="s">
        <v>38</v>
      </c>
      <c r="R11" s="6" t="s">
        <v>64</v>
      </c>
      <c r="S11" s="26" t="s">
        <v>23</v>
      </c>
      <c r="T11" s="26"/>
      <c r="U11" s="23"/>
      <c r="V11" s="7"/>
    </row>
    <row r="12" spans="2:22" x14ac:dyDescent="0.2">
      <c r="I12">
        <v>5</v>
      </c>
      <c r="P12">
        <v>3</v>
      </c>
      <c r="U12">
        <v>1</v>
      </c>
      <c r="V12">
        <f>SUM(U12,P12,I12)</f>
        <v>9</v>
      </c>
    </row>
    <row r="13" spans="2:22" x14ac:dyDescent="0.2">
      <c r="I13">
        <v>5</v>
      </c>
      <c r="P13">
        <f>5</f>
        <v>5</v>
      </c>
      <c r="U13">
        <f>2</f>
        <v>2</v>
      </c>
      <c r="V13">
        <f>SUM(U13,P13,I13)</f>
        <v>12</v>
      </c>
    </row>
    <row r="14" spans="2:22" x14ac:dyDescent="0.2">
      <c r="I14">
        <f>I12/I13</f>
        <v>1</v>
      </c>
      <c r="K14"/>
      <c r="P14">
        <f t="shared" ref="P14:V14" si="0">P12/P13</f>
        <v>0.6</v>
      </c>
      <c r="Q14"/>
      <c r="U14">
        <f t="shared" si="0"/>
        <v>0.5</v>
      </c>
      <c r="V14">
        <f t="shared" si="0"/>
        <v>0.75</v>
      </c>
    </row>
    <row r="15" spans="2:22" x14ac:dyDescent="0.2">
      <c r="K15"/>
      <c r="Q15"/>
    </row>
    <row r="16" spans="2:22" x14ac:dyDescent="0.2">
      <c r="H16" t="s">
        <v>171</v>
      </c>
      <c r="I16">
        <v>5</v>
      </c>
      <c r="J16" t="s">
        <v>172</v>
      </c>
      <c r="K16">
        <v>4</v>
      </c>
      <c r="L16">
        <f>SUM(K16,I16)</f>
        <v>9</v>
      </c>
      <c r="Q16"/>
    </row>
    <row r="17" spans="6:25" x14ac:dyDescent="0.2">
      <c r="I17">
        <v>7</v>
      </c>
      <c r="K17">
        <v>5</v>
      </c>
      <c r="L17">
        <f>SUM(K17,I17)</f>
        <v>12</v>
      </c>
      <c r="Q17"/>
      <c r="S17" t="s">
        <v>180</v>
      </c>
      <c r="T17" t="s">
        <v>2</v>
      </c>
      <c r="U17" t="s">
        <v>3</v>
      </c>
      <c r="V17" t="s">
        <v>4</v>
      </c>
      <c r="W17" t="s">
        <v>178</v>
      </c>
      <c r="X17" t="s">
        <v>184</v>
      </c>
      <c r="Y17" t="s">
        <v>185</v>
      </c>
    </row>
    <row r="18" spans="6:25" x14ac:dyDescent="0.2">
      <c r="I18">
        <f>I16/I17</f>
        <v>0.7142857142857143</v>
      </c>
      <c r="K18">
        <f>K16/K17</f>
        <v>0.8</v>
      </c>
      <c r="L18">
        <f>L16/L17</f>
        <v>0.75</v>
      </c>
      <c r="Q18"/>
      <c r="S18" t="s">
        <v>182</v>
      </c>
      <c r="T18">
        <v>6</v>
      </c>
      <c r="U18">
        <v>8</v>
      </c>
      <c r="V18">
        <v>2</v>
      </c>
      <c r="W18">
        <v>16</v>
      </c>
      <c r="X18">
        <v>8</v>
      </c>
      <c r="Y18">
        <v>8</v>
      </c>
    </row>
    <row r="19" spans="6:25" x14ac:dyDescent="0.2">
      <c r="K19"/>
      <c r="Q19"/>
      <c r="S19" t="s">
        <v>176</v>
      </c>
      <c r="T19">
        <v>7</v>
      </c>
      <c r="U19">
        <v>9</v>
      </c>
      <c r="V19">
        <v>2</v>
      </c>
      <c r="W19">
        <v>18</v>
      </c>
      <c r="X19">
        <v>10</v>
      </c>
      <c r="Y19">
        <v>8</v>
      </c>
    </row>
    <row r="20" spans="6:25" x14ac:dyDescent="0.2">
      <c r="K20"/>
      <c r="Q20"/>
      <c r="S20" t="s">
        <v>177</v>
      </c>
      <c r="T20" s="32">
        <f>T18/T19</f>
        <v>0.8571428571428571</v>
      </c>
      <c r="U20" s="32">
        <f t="shared" ref="U20:Y20" si="1">U18/U19</f>
        <v>0.88888888888888884</v>
      </c>
      <c r="V20" s="32">
        <f t="shared" si="1"/>
        <v>1</v>
      </c>
      <c r="W20" s="32">
        <f t="shared" si="1"/>
        <v>0.88888888888888884</v>
      </c>
      <c r="X20" s="32">
        <f t="shared" si="1"/>
        <v>0.8</v>
      </c>
      <c r="Y20" s="32">
        <f t="shared" si="1"/>
        <v>1</v>
      </c>
    </row>
    <row r="21" spans="6:25" x14ac:dyDescent="0.2">
      <c r="F21" s="1"/>
      <c r="G21" s="36" t="s">
        <v>129</v>
      </c>
      <c r="H21" s="36"/>
      <c r="I21" s="36"/>
      <c r="J21" s="37"/>
      <c r="K21" s="38" t="s">
        <v>130</v>
      </c>
      <c r="L21" s="36"/>
      <c r="M21" s="36"/>
      <c r="N21" s="37"/>
      <c r="O21" s="1"/>
    </row>
    <row r="22" spans="6:25" x14ac:dyDescent="0.2">
      <c r="F22" s="1"/>
      <c r="G22" s="10">
        <v>1</v>
      </c>
      <c r="H22" s="10">
        <v>2</v>
      </c>
      <c r="I22" s="10">
        <v>4</v>
      </c>
      <c r="J22" s="12">
        <v>5</v>
      </c>
      <c r="K22" s="13">
        <v>1</v>
      </c>
      <c r="L22" s="10">
        <v>2</v>
      </c>
      <c r="M22" s="10">
        <v>5</v>
      </c>
      <c r="N22" s="12">
        <v>12</v>
      </c>
      <c r="O22" s="10" t="s">
        <v>128</v>
      </c>
      <c r="S22" t="s">
        <v>181</v>
      </c>
      <c r="T22" t="s">
        <v>2</v>
      </c>
      <c r="U22" t="s">
        <v>3</v>
      </c>
      <c r="V22" t="s">
        <v>4</v>
      </c>
      <c r="W22" t="s">
        <v>178</v>
      </c>
      <c r="X22" t="s">
        <v>184</v>
      </c>
      <c r="Y22" t="s">
        <v>185</v>
      </c>
    </row>
    <row r="23" spans="6:25" x14ac:dyDescent="0.2">
      <c r="F23" s="11" t="s">
        <v>131</v>
      </c>
      <c r="G23" s="1">
        <f t="shared" ref="G23:N25" si="2">H23-1</f>
        <v>24</v>
      </c>
      <c r="H23" s="1">
        <f t="shared" si="2"/>
        <v>25</v>
      </c>
      <c r="I23" s="1">
        <f t="shared" si="2"/>
        <v>26</v>
      </c>
      <c r="J23" s="11">
        <f t="shared" si="2"/>
        <v>27</v>
      </c>
      <c r="K23" s="14">
        <f t="shared" si="2"/>
        <v>28</v>
      </c>
      <c r="L23" s="1">
        <f t="shared" si="2"/>
        <v>29</v>
      </c>
      <c r="M23" s="1">
        <f t="shared" si="2"/>
        <v>30</v>
      </c>
      <c r="N23" s="11">
        <f t="shared" si="2"/>
        <v>31</v>
      </c>
      <c r="O23" s="1">
        <v>32</v>
      </c>
      <c r="S23" t="s">
        <v>182</v>
      </c>
      <c r="T23">
        <v>7</v>
      </c>
      <c r="U23">
        <v>8</v>
      </c>
      <c r="V23">
        <v>2</v>
      </c>
      <c r="W23">
        <f>T23+U23+V23</f>
        <v>17</v>
      </c>
      <c r="X23">
        <v>9</v>
      </c>
      <c r="Y23">
        <v>8</v>
      </c>
    </row>
    <row r="24" spans="6:25" ht="15" thickBot="1" x14ac:dyDescent="0.25">
      <c r="F24" s="11" t="s">
        <v>132</v>
      </c>
      <c r="G24" s="1">
        <f t="shared" si="2"/>
        <v>33</v>
      </c>
      <c r="H24" s="1">
        <f t="shared" si="2"/>
        <v>34</v>
      </c>
      <c r="I24" s="1">
        <f t="shared" si="2"/>
        <v>35</v>
      </c>
      <c r="J24" s="11">
        <f t="shared" si="2"/>
        <v>36</v>
      </c>
      <c r="K24" s="14">
        <f t="shared" si="2"/>
        <v>37</v>
      </c>
      <c r="L24" s="1">
        <f t="shared" si="2"/>
        <v>38</v>
      </c>
      <c r="M24" s="1">
        <f t="shared" si="2"/>
        <v>39</v>
      </c>
      <c r="N24" s="11">
        <f t="shared" si="2"/>
        <v>40</v>
      </c>
      <c r="O24" s="1">
        <v>41</v>
      </c>
      <c r="S24" t="s">
        <v>176</v>
      </c>
      <c r="T24">
        <v>7</v>
      </c>
      <c r="U24">
        <v>9</v>
      </c>
      <c r="V24">
        <v>2</v>
      </c>
      <c r="W24">
        <f>T24+U24+V24</f>
        <v>18</v>
      </c>
      <c r="X24">
        <v>10</v>
      </c>
      <c r="Y24">
        <v>8</v>
      </c>
    </row>
    <row r="25" spans="6:25" ht="15" thickBot="1" x14ac:dyDescent="0.25">
      <c r="F25" s="27" t="s">
        <v>133</v>
      </c>
      <c r="G25" s="28">
        <f t="shared" si="2"/>
        <v>42</v>
      </c>
      <c r="H25" s="28">
        <f t="shared" si="2"/>
        <v>43</v>
      </c>
      <c r="I25" s="28">
        <f t="shared" si="2"/>
        <v>44</v>
      </c>
      <c r="J25" s="29">
        <f t="shared" si="2"/>
        <v>45</v>
      </c>
      <c r="K25" s="30">
        <f t="shared" si="2"/>
        <v>46</v>
      </c>
      <c r="L25" s="28">
        <f t="shared" si="2"/>
        <v>47</v>
      </c>
      <c r="M25" s="28">
        <f t="shared" si="2"/>
        <v>48</v>
      </c>
      <c r="N25" s="29">
        <f t="shared" si="2"/>
        <v>49</v>
      </c>
      <c r="O25" s="31">
        <v>50</v>
      </c>
      <c r="S25" t="s">
        <v>177</v>
      </c>
      <c r="T25" s="32">
        <f>T23/T24</f>
        <v>1</v>
      </c>
      <c r="U25" s="32">
        <f t="shared" ref="U25:Y25" si="3">U23/U24</f>
        <v>0.88888888888888884</v>
      </c>
      <c r="V25" s="32">
        <f t="shared" si="3"/>
        <v>1</v>
      </c>
      <c r="W25" s="32">
        <f t="shared" si="3"/>
        <v>0.94444444444444442</v>
      </c>
      <c r="X25" s="32">
        <f t="shared" si="3"/>
        <v>0.9</v>
      </c>
      <c r="Y25" s="32">
        <f t="shared" si="3"/>
        <v>1</v>
      </c>
    </row>
    <row r="27" spans="6:25" x14ac:dyDescent="0.2">
      <c r="S27" t="s">
        <v>179</v>
      </c>
      <c r="T27" t="s">
        <v>173</v>
      </c>
      <c r="U27" t="s">
        <v>174</v>
      </c>
      <c r="V27" t="s">
        <v>175</v>
      </c>
      <c r="W27" t="s">
        <v>178</v>
      </c>
      <c r="X27" t="s">
        <v>184</v>
      </c>
      <c r="Y27" t="s">
        <v>185</v>
      </c>
    </row>
    <row r="28" spans="6:25" x14ac:dyDescent="0.2">
      <c r="S28" t="s">
        <v>183</v>
      </c>
      <c r="T28">
        <v>5</v>
      </c>
      <c r="U28">
        <v>3</v>
      </c>
      <c r="V28">
        <v>1</v>
      </c>
      <c r="W28">
        <f>T28+U28+V28</f>
        <v>9</v>
      </c>
      <c r="X28">
        <v>5</v>
      </c>
      <c r="Y28">
        <v>4</v>
      </c>
    </row>
    <row r="29" spans="6:25" x14ac:dyDescent="0.2">
      <c r="S29" t="s">
        <v>176</v>
      </c>
      <c r="T29">
        <v>5</v>
      </c>
      <c r="U29">
        <v>5</v>
      </c>
      <c r="V29">
        <v>2</v>
      </c>
      <c r="W29">
        <f>T29+U29+V29</f>
        <v>12</v>
      </c>
      <c r="X29">
        <v>7</v>
      </c>
      <c r="Y29">
        <v>5</v>
      </c>
    </row>
    <row r="30" spans="6:25" x14ac:dyDescent="0.2">
      <c r="S30" t="s">
        <v>177</v>
      </c>
      <c r="T30" s="32">
        <f>T28/T29</f>
        <v>1</v>
      </c>
      <c r="U30" s="32">
        <f t="shared" ref="U30:W30" si="4">U28/U29</f>
        <v>0.6</v>
      </c>
      <c r="V30" s="32">
        <f t="shared" si="4"/>
        <v>0.5</v>
      </c>
      <c r="W30" s="32">
        <f t="shared" si="4"/>
        <v>0.75</v>
      </c>
      <c r="X30" s="32">
        <f t="shared" ref="X30" si="5">X28/X29</f>
        <v>0.7142857142857143</v>
      </c>
      <c r="Y30" s="32">
        <f t="shared" ref="Y30" si="6">Y28/Y29</f>
        <v>0.8</v>
      </c>
    </row>
  </sheetData>
  <mergeCells count="2">
    <mergeCell ref="G21:J21"/>
    <mergeCell ref="K21:N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分布选择</vt:lpstr>
      <vt:lpstr>日历效应检验结果记录</vt:lpstr>
      <vt:lpstr>日历效应影响因素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2019-03-24T10:45:31Z</dcterms:modified>
</cp:coreProperties>
</file>